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435" tabRatio="285"/>
  </bookViews>
  <sheets>
    <sheet name="Рейтинговая таблица организаций" sheetId="1" r:id="rId1"/>
    <sheet name="Лист1" sheetId="3" r:id="rId2"/>
    <sheet name="Лист3" sheetId="8" r:id="rId3"/>
    <sheet name="Лист2" sheetId="5" r:id="rId4"/>
    <sheet name="для таблиц" sheetId="6" r:id="rId5"/>
    <sheet name="ИТОГ" sheetId="7" r:id="rId6"/>
    <sheet name="описание" sheetId="2" r:id="rId7"/>
  </sheets>
  <definedNames>
    <definedName name="_xlnm._FilterDatabase" localSheetId="1" hidden="1">Лист1!$A$20:$BA$20</definedName>
    <definedName name="_xlnm._FilterDatabase" localSheetId="0" hidden="1">'Рейтинговая таблица организаций'!$A$3:$BA$3</definedName>
  </definedNames>
  <calcPr calcId="125725"/>
</workbook>
</file>

<file path=xl/calcChain.xml><?xml version="1.0" encoding="utf-8"?>
<calcChain xmlns="http://schemas.openxmlformats.org/spreadsheetml/2006/main">
  <c r="B5" i="7"/>
  <c r="B5" i="6"/>
  <c r="Q5" s="1"/>
  <c r="E5"/>
  <c r="AI5"/>
  <c r="A5" i="1"/>
  <c r="A5" i="6" s="1"/>
  <c r="B5" i="1"/>
  <c r="C5"/>
  <c r="C5" i="6" s="1"/>
  <c r="D5" i="1"/>
  <c r="K5" s="1"/>
  <c r="F5" i="6" s="1"/>
  <c r="E5" i="1"/>
  <c r="F5"/>
  <c r="L5" s="1"/>
  <c r="G5" i="6" s="1"/>
  <c r="G5" i="1"/>
  <c r="H5"/>
  <c r="I5"/>
  <c r="J5"/>
  <c r="O5"/>
  <c r="T5" s="1"/>
  <c r="L5" i="6" s="1"/>
  <c r="R5" i="1"/>
  <c r="V5" s="1"/>
  <c r="N5" i="6" s="1"/>
  <c r="S5" i="1"/>
  <c r="X5"/>
  <c r="Y5"/>
  <c r="AC5" s="1"/>
  <c r="S5" i="6" s="1"/>
  <c r="Z5" i="1"/>
  <c r="AA5"/>
  <c r="AB5"/>
  <c r="R5" i="6" s="1"/>
  <c r="AD5" i="1"/>
  <c r="T5" i="6" s="1"/>
  <c r="AF5" i="1"/>
  <c r="AG5"/>
  <c r="AL5" s="1"/>
  <c r="AH5"/>
  <c r="AM5" s="1"/>
  <c r="Y5" i="6" s="1"/>
  <c r="AI5" i="1"/>
  <c r="AJ5"/>
  <c r="AK5"/>
  <c r="AN5" s="1"/>
  <c r="Z5" i="6" s="1"/>
  <c r="AP5" i="1"/>
  <c r="AQ5"/>
  <c r="AV5" s="1"/>
  <c r="AD5" i="6" s="1"/>
  <c r="AR5" i="1"/>
  <c r="AW5" s="1"/>
  <c r="AE5" i="6" s="1"/>
  <c r="AS5" i="1"/>
  <c r="AT5"/>
  <c r="AU5"/>
  <c r="AX5" s="1"/>
  <c r="AF5" i="6" s="1"/>
  <c r="A6" i="1"/>
  <c r="AH6" i="6" s="1"/>
  <c r="B6" i="1"/>
  <c r="B6" i="6" s="1"/>
  <c r="C6" i="1"/>
  <c r="C6" i="6" s="1"/>
  <c r="D6" i="1"/>
  <c r="E6"/>
  <c r="F6"/>
  <c r="L6" s="1"/>
  <c r="G6" i="6" s="1"/>
  <c r="G6" i="1"/>
  <c r="H6"/>
  <c r="M6" s="1"/>
  <c r="H6" i="6" s="1"/>
  <c r="I6" i="1"/>
  <c r="J6"/>
  <c r="K6"/>
  <c r="F6" i="6" s="1"/>
  <c r="O6" i="1"/>
  <c r="T6" s="1"/>
  <c r="L6" i="6" s="1"/>
  <c r="S6" i="1"/>
  <c r="X6"/>
  <c r="Y6"/>
  <c r="Z6"/>
  <c r="AA6"/>
  <c r="AB6"/>
  <c r="R6" i="6" s="1"/>
  <c r="AC6" i="1"/>
  <c r="S6" i="6" s="1"/>
  <c r="AG6" i="1"/>
  <c r="AI6"/>
  <c r="AJ6"/>
  <c r="AK6"/>
  <c r="AQ6"/>
  <c r="AS6"/>
  <c r="AU6"/>
  <c r="A7"/>
  <c r="AH7" i="6" s="1"/>
  <c r="B7" i="1"/>
  <c r="B7" i="6" s="1"/>
  <c r="C7" i="1"/>
  <c r="C7" i="6" s="1"/>
  <c r="D7" i="1"/>
  <c r="K7" s="1"/>
  <c r="F7" i="6" s="1"/>
  <c r="E7" i="1"/>
  <c r="F7"/>
  <c r="L7" s="1"/>
  <c r="G7" i="6" s="1"/>
  <c r="G7" i="1"/>
  <c r="H7"/>
  <c r="I7"/>
  <c r="J7"/>
  <c r="O7"/>
  <c r="S7"/>
  <c r="T7"/>
  <c r="L7" i="6" s="1"/>
  <c r="X7" i="1"/>
  <c r="Y7"/>
  <c r="Z7"/>
  <c r="AA7"/>
  <c r="AB7"/>
  <c r="R7" i="6" s="1"/>
  <c r="AC7" i="1"/>
  <c r="S7" i="6" s="1"/>
  <c r="AD7" i="1"/>
  <c r="T7" i="6" s="1"/>
  <c r="AG7" i="1"/>
  <c r="AH7"/>
  <c r="AM7" s="1"/>
  <c r="Y7" i="6" s="1"/>
  <c r="AI7" i="1"/>
  <c r="AJ7"/>
  <c r="AN7" s="1"/>
  <c r="Z7" i="6" s="1"/>
  <c r="AK7" i="1"/>
  <c r="AP7"/>
  <c r="AQ7"/>
  <c r="AV7" s="1"/>
  <c r="AD7" i="6" s="1"/>
  <c r="AS7" i="1"/>
  <c r="AT7"/>
  <c r="AX7" s="1"/>
  <c r="AF7" i="6" s="1"/>
  <c r="AU7" i="1"/>
  <c r="A8"/>
  <c r="AH8" i="6" s="1"/>
  <c r="B8" i="1"/>
  <c r="AI8" i="6" s="1"/>
  <c r="C8" i="1"/>
  <c r="C8" i="6" s="1"/>
  <c r="D8" i="1"/>
  <c r="E8"/>
  <c r="K8" s="1"/>
  <c r="F8" i="6" s="1"/>
  <c r="F8" i="1"/>
  <c r="L8" s="1"/>
  <c r="G8" i="6" s="1"/>
  <c r="G8" i="1"/>
  <c r="H8"/>
  <c r="I8"/>
  <c r="J8"/>
  <c r="M8"/>
  <c r="H8" i="6" s="1"/>
  <c r="O8" i="1"/>
  <c r="T8" s="1"/>
  <c r="L8" i="6" s="1"/>
  <c r="S8" i="1"/>
  <c r="X8"/>
  <c r="Y8"/>
  <c r="Z8"/>
  <c r="AA8"/>
  <c r="AB8"/>
  <c r="R8" i="6" s="1"/>
  <c r="AC8" i="1"/>
  <c r="S8" i="6" s="1"/>
  <c r="AG8" i="1"/>
  <c r="AI8"/>
  <c r="AJ8"/>
  <c r="AK8"/>
  <c r="AQ8"/>
  <c r="AS8"/>
  <c r="AU8"/>
  <c r="A9"/>
  <c r="A9" i="6" s="1"/>
  <c r="B9" i="1"/>
  <c r="AI9" i="6" s="1"/>
  <c r="C9" i="1"/>
  <c r="C9" i="6" s="1"/>
  <c r="D9" i="1"/>
  <c r="K9" s="1"/>
  <c r="F9" i="6" s="1"/>
  <c r="E9" i="1"/>
  <c r="F9"/>
  <c r="L9" s="1"/>
  <c r="G9" i="6" s="1"/>
  <c r="G9" i="1"/>
  <c r="H9"/>
  <c r="I9"/>
  <c r="J9"/>
  <c r="O9"/>
  <c r="R9"/>
  <c r="V9" s="1"/>
  <c r="N9" i="6" s="1"/>
  <c r="S9" i="1"/>
  <c r="T9"/>
  <c r="L9" i="6" s="1"/>
  <c r="X9" i="1"/>
  <c r="Y9"/>
  <c r="Z9"/>
  <c r="AA9"/>
  <c r="AB9"/>
  <c r="R9" i="6" s="1"/>
  <c r="AC9" i="1"/>
  <c r="S9" i="6" s="1"/>
  <c r="AD9" i="1"/>
  <c r="T9" i="6" s="1"/>
  <c r="AF9" i="1"/>
  <c r="AG9"/>
  <c r="AH9"/>
  <c r="AM9" s="1"/>
  <c r="Y9" i="6" s="1"/>
  <c r="AI9" i="1"/>
  <c r="AJ9"/>
  <c r="AK9"/>
  <c r="AL9"/>
  <c r="F9" i="7" s="1"/>
  <c r="AN9" i="1"/>
  <c r="Z9" i="6" s="1"/>
  <c r="AP9" i="1"/>
  <c r="AQ9"/>
  <c r="AR9"/>
  <c r="AW9" s="1"/>
  <c r="AE9" i="6" s="1"/>
  <c r="AS9" i="1"/>
  <c r="AT9"/>
  <c r="AU9"/>
  <c r="AV9"/>
  <c r="AD9" i="6" s="1"/>
  <c r="AX9" i="1"/>
  <c r="AF9" i="6" s="1"/>
  <c r="A10" i="1"/>
  <c r="A10" i="6" s="1"/>
  <c r="B10" i="1"/>
  <c r="B10" i="6" s="1"/>
  <c r="C10" i="1"/>
  <c r="C10" i="6" s="1"/>
  <c r="D10" i="1"/>
  <c r="E10"/>
  <c r="F10"/>
  <c r="G10"/>
  <c r="H10"/>
  <c r="M10" s="1"/>
  <c r="H10" i="6" s="1"/>
  <c r="I10" i="1"/>
  <c r="J10"/>
  <c r="K10"/>
  <c r="F10" i="6" s="1"/>
  <c r="L10" i="1"/>
  <c r="G10" i="6" s="1"/>
  <c r="O10" i="1"/>
  <c r="T10" s="1"/>
  <c r="L10" i="6" s="1"/>
  <c r="S10" i="1"/>
  <c r="X10"/>
  <c r="Y10"/>
  <c r="AC10" s="1"/>
  <c r="Z10"/>
  <c r="AA10"/>
  <c r="AD10" s="1"/>
  <c r="T10" i="6" s="1"/>
  <c r="AB10" i="1"/>
  <c r="R10" i="6" s="1"/>
  <c r="AG10" i="1"/>
  <c r="AI10"/>
  <c r="AJ10"/>
  <c r="AK10"/>
  <c r="AQ10"/>
  <c r="AS10"/>
  <c r="AU10"/>
  <c r="A11"/>
  <c r="A11" i="6" s="1"/>
  <c r="B11" i="1"/>
  <c r="B11" i="6" s="1"/>
  <c r="C11" i="1"/>
  <c r="C11" i="6" s="1"/>
  <c r="D11" i="1"/>
  <c r="K11" s="1"/>
  <c r="F11" i="6" s="1"/>
  <c r="E11" i="1"/>
  <c r="F11"/>
  <c r="G11"/>
  <c r="H11"/>
  <c r="I11"/>
  <c r="J11"/>
  <c r="L11"/>
  <c r="G11" i="6" s="1"/>
  <c r="O11" i="1"/>
  <c r="S11"/>
  <c r="T11"/>
  <c r="L11" i="6" s="1"/>
  <c r="X11" i="1"/>
  <c r="Y11"/>
  <c r="Z11"/>
  <c r="AA11"/>
  <c r="AB11"/>
  <c r="R11" i="6" s="1"/>
  <c r="AC11" i="1"/>
  <c r="S11" i="6" s="1"/>
  <c r="AD11" i="1"/>
  <c r="T11" i="6" s="1"/>
  <c r="AG11" i="1"/>
  <c r="AI11"/>
  <c r="AJ11"/>
  <c r="AN11" s="1"/>
  <c r="Z11" i="6" s="1"/>
  <c r="AK11" i="1"/>
  <c r="AP11"/>
  <c r="AQ11"/>
  <c r="AV11" s="1"/>
  <c r="AD11" i="6" s="1"/>
  <c r="AS11" i="1"/>
  <c r="AT11"/>
  <c r="AX11" s="1"/>
  <c r="AF11" i="6" s="1"/>
  <c r="AU11" i="1"/>
  <c r="A12"/>
  <c r="A12" i="7" s="1"/>
  <c r="B12" i="1"/>
  <c r="B12" i="7" s="1"/>
  <c r="C12" i="1"/>
  <c r="R12" s="1"/>
  <c r="D12"/>
  <c r="K12" s="1"/>
  <c r="F12" i="6" s="1"/>
  <c r="E12" i="1"/>
  <c r="F12"/>
  <c r="L12" s="1"/>
  <c r="G12" i="6" s="1"/>
  <c r="G12" i="1"/>
  <c r="H12"/>
  <c r="I12"/>
  <c r="J12"/>
  <c r="O12"/>
  <c r="S12"/>
  <c r="V12" s="1"/>
  <c r="N12" i="6" s="1"/>
  <c r="T12" i="1"/>
  <c r="L12" i="6" s="1"/>
  <c r="X12" i="1"/>
  <c r="Y12"/>
  <c r="Z12"/>
  <c r="AD12" s="1"/>
  <c r="T12" i="6" s="1"/>
  <c r="AA12" i="1"/>
  <c r="AB12"/>
  <c r="R12" i="6" s="1"/>
  <c r="AC12" i="1"/>
  <c r="S12" i="6" s="1"/>
  <c r="AG12" i="1"/>
  <c r="AH12"/>
  <c r="AM12" s="1"/>
  <c r="Y12" i="6" s="1"/>
  <c r="AI12" i="1"/>
  <c r="AJ12"/>
  <c r="AK12"/>
  <c r="AN12"/>
  <c r="Z12" i="6" s="1"/>
  <c r="AQ12" i="1"/>
  <c r="AR12"/>
  <c r="AW12" s="1"/>
  <c r="AE12" i="6" s="1"/>
  <c r="AS12" i="1"/>
  <c r="AU12"/>
  <c r="A13"/>
  <c r="A13" i="6" s="1"/>
  <c r="B13" i="1"/>
  <c r="B13" i="7" s="1"/>
  <c r="C13" i="1"/>
  <c r="R13" s="1"/>
  <c r="D13"/>
  <c r="E13"/>
  <c r="F13"/>
  <c r="G13"/>
  <c r="H13"/>
  <c r="M13" s="1"/>
  <c r="H13" i="6" s="1"/>
  <c r="I13" i="1"/>
  <c r="J13"/>
  <c r="K13"/>
  <c r="L13"/>
  <c r="G13" i="6" s="1"/>
  <c r="O13" i="1"/>
  <c r="T13" s="1"/>
  <c r="L13" i="6" s="1"/>
  <c r="S13" i="1"/>
  <c r="V13" s="1"/>
  <c r="N13" i="6" s="1"/>
  <c r="X13" i="1"/>
  <c r="Y13"/>
  <c r="Z13"/>
  <c r="AA13"/>
  <c r="AD13" s="1"/>
  <c r="AE13" s="1"/>
  <c r="U13" i="6" s="1"/>
  <c r="AB13" i="1"/>
  <c r="R13" i="6" s="1"/>
  <c r="AC13" i="1"/>
  <c r="S13" i="6" s="1"/>
  <c r="AG13" i="1"/>
  <c r="AI13"/>
  <c r="AJ13"/>
  <c r="AK13"/>
  <c r="AQ13"/>
  <c r="AS13"/>
  <c r="AU13"/>
  <c r="A14"/>
  <c r="AH14" i="6" s="1"/>
  <c r="B14" i="1"/>
  <c r="B14" i="6" s="1"/>
  <c r="C14" i="1"/>
  <c r="AH14" s="1"/>
  <c r="AM14" s="1"/>
  <c r="Y14" i="6" s="1"/>
  <c r="D14" i="1"/>
  <c r="K14" s="1"/>
  <c r="F14" i="6" s="1"/>
  <c r="E14" i="1"/>
  <c r="F14"/>
  <c r="G14"/>
  <c r="H14"/>
  <c r="I14"/>
  <c r="J14"/>
  <c r="L14"/>
  <c r="G14" i="6" s="1"/>
  <c r="O14" i="1"/>
  <c r="S14"/>
  <c r="T14"/>
  <c r="L14" i="6" s="1"/>
  <c r="X14" i="1"/>
  <c r="Y14"/>
  <c r="Z14"/>
  <c r="AA14"/>
  <c r="AB14"/>
  <c r="AC14"/>
  <c r="S14" i="6" s="1"/>
  <c r="AD14" i="1"/>
  <c r="T14" i="6" s="1"/>
  <c r="AG14" i="1"/>
  <c r="AI14"/>
  <c r="AJ14"/>
  <c r="AK14"/>
  <c r="AN14"/>
  <c r="Z14" i="6" s="1"/>
  <c r="AQ14" i="1"/>
  <c r="AS14"/>
  <c r="AU14"/>
  <c r="A15"/>
  <c r="AH15" i="6" s="1"/>
  <c r="B15" i="1"/>
  <c r="B15" i="6" s="1"/>
  <c r="C15" i="1"/>
  <c r="R15" s="1"/>
  <c r="D15"/>
  <c r="K15" s="1"/>
  <c r="E15"/>
  <c r="F15"/>
  <c r="G15"/>
  <c r="H15"/>
  <c r="M15" s="1"/>
  <c r="H15" i="6" s="1"/>
  <c r="I15" i="1"/>
  <c r="J15"/>
  <c r="L15"/>
  <c r="G15" i="6" s="1"/>
  <c r="O15" i="1"/>
  <c r="T15" s="1"/>
  <c r="L15" i="6" s="1"/>
  <c r="S15" i="1"/>
  <c r="V15" s="1"/>
  <c r="N15" i="6" s="1"/>
  <c r="X15" i="1"/>
  <c r="Y15"/>
  <c r="Z15"/>
  <c r="AA15"/>
  <c r="AB15"/>
  <c r="R15" i="6" s="1"/>
  <c r="AC15" i="1"/>
  <c r="S15" i="6" s="1"/>
  <c r="AG15" i="1"/>
  <c r="AI15"/>
  <c r="AJ15"/>
  <c r="AK15"/>
  <c r="AQ15"/>
  <c r="AS15"/>
  <c r="AU15"/>
  <c r="Q15" i="6" l="1"/>
  <c r="AC15"/>
  <c r="E15"/>
  <c r="K15"/>
  <c r="W15"/>
  <c r="D11"/>
  <c r="P11"/>
  <c r="AB11"/>
  <c r="J11"/>
  <c r="V11"/>
  <c r="Q6"/>
  <c r="AC6"/>
  <c r="E6"/>
  <c r="K6"/>
  <c r="W6"/>
  <c r="X5"/>
  <c r="F5" i="7"/>
  <c r="D5" i="6"/>
  <c r="P5"/>
  <c r="AB5"/>
  <c r="J5"/>
  <c r="V5"/>
  <c r="K11"/>
  <c r="W11"/>
  <c r="E11"/>
  <c r="Q11"/>
  <c r="AC11"/>
  <c r="N15" i="1"/>
  <c r="F15" i="6"/>
  <c r="D10"/>
  <c r="P10"/>
  <c r="AB10"/>
  <c r="J10"/>
  <c r="V10"/>
  <c r="Q7"/>
  <c r="AC7"/>
  <c r="E7"/>
  <c r="K7"/>
  <c r="W7"/>
  <c r="AE10" i="1"/>
  <c r="S10" i="6"/>
  <c r="D9"/>
  <c r="J9"/>
  <c r="V9"/>
  <c r="P9"/>
  <c r="AB9"/>
  <c r="Q14"/>
  <c r="AC14"/>
  <c r="E14"/>
  <c r="K14"/>
  <c r="W14"/>
  <c r="D13"/>
  <c r="P13"/>
  <c r="AB13"/>
  <c r="J13"/>
  <c r="V13"/>
  <c r="K10"/>
  <c r="W10"/>
  <c r="E10"/>
  <c r="Q10"/>
  <c r="AC10"/>
  <c r="AI15"/>
  <c r="AI14"/>
  <c r="AH13"/>
  <c r="AH12"/>
  <c r="X9"/>
  <c r="AI7"/>
  <c r="AI6"/>
  <c r="AH5"/>
  <c r="C14"/>
  <c r="B13"/>
  <c r="A12"/>
  <c r="B9"/>
  <c r="A8"/>
  <c r="A15" i="7"/>
  <c r="A14"/>
  <c r="E13"/>
  <c r="A13"/>
  <c r="A11"/>
  <c r="A10"/>
  <c r="A9"/>
  <c r="A8"/>
  <c r="A7"/>
  <c r="A6"/>
  <c r="A5"/>
  <c r="AI13" i="6"/>
  <c r="AI12"/>
  <c r="AH11"/>
  <c r="AH10"/>
  <c r="W5"/>
  <c r="K5"/>
  <c r="A15"/>
  <c r="C13"/>
  <c r="B12"/>
  <c r="B8"/>
  <c r="A7"/>
  <c r="B15" i="7"/>
  <c r="B14"/>
  <c r="B11"/>
  <c r="B10"/>
  <c r="B9"/>
  <c r="B8"/>
  <c r="B7"/>
  <c r="B6"/>
  <c r="AF11" i="1"/>
  <c r="AL11" s="1"/>
  <c r="T13" i="6"/>
  <c r="AI11"/>
  <c r="AI10"/>
  <c r="AH9"/>
  <c r="A14"/>
  <c r="C12"/>
  <c r="A6"/>
  <c r="N13" i="1"/>
  <c r="AN15"/>
  <c r="Z15" i="6" s="1"/>
  <c r="AT14" i="1"/>
  <c r="AX14" s="1"/>
  <c r="AF14" i="6" s="1"/>
  <c r="AP14" i="1"/>
  <c r="AV14" s="1"/>
  <c r="AF14"/>
  <c r="AL14" s="1"/>
  <c r="M14"/>
  <c r="H14" i="6" s="1"/>
  <c r="U12" i="1"/>
  <c r="M12" i="6" s="1"/>
  <c r="AN8" i="1"/>
  <c r="Z8" i="6" s="1"/>
  <c r="AD6" i="1"/>
  <c r="T6" i="6" s="1"/>
  <c r="AE14" i="1"/>
  <c r="R14"/>
  <c r="V14" s="1"/>
  <c r="N14" i="6" s="1"/>
  <c r="AN13" i="1"/>
  <c r="Z13" i="6" s="1"/>
  <c r="AT12" i="1"/>
  <c r="AX12" s="1"/>
  <c r="AF12" i="6" s="1"/>
  <c r="AP12" i="1"/>
  <c r="AV12" s="1"/>
  <c r="AF12"/>
  <c r="AL12" s="1"/>
  <c r="M12"/>
  <c r="H12" i="6" s="1"/>
  <c r="AR11" i="1"/>
  <c r="AW11" s="1"/>
  <c r="AE11" i="6" s="1"/>
  <c r="R11" i="1"/>
  <c r="V11" s="1"/>
  <c r="N11" i="6" s="1"/>
  <c r="AN10" i="1"/>
  <c r="Z10" i="6" s="1"/>
  <c r="AD8" i="1"/>
  <c r="T8" i="6" s="1"/>
  <c r="AF7" i="1"/>
  <c r="AL7" s="1"/>
  <c r="AD15"/>
  <c r="AR14"/>
  <c r="AW14" s="1"/>
  <c r="AE14" i="6" s="1"/>
  <c r="AE12" i="1"/>
  <c r="AH11"/>
  <c r="AM11" s="1"/>
  <c r="Y11" i="6" s="1"/>
  <c r="AR7" i="1"/>
  <c r="AW7" s="1"/>
  <c r="AE7" i="6" s="1"/>
  <c r="R7" i="1"/>
  <c r="V7" s="1"/>
  <c r="AN6"/>
  <c r="Z6" i="6" s="1"/>
  <c r="AE6" i="1"/>
  <c r="R14" i="6"/>
  <c r="AC5"/>
  <c r="C15"/>
  <c r="F13"/>
  <c r="AV13" i="1"/>
  <c r="AD13" i="6" s="1"/>
  <c r="U13" i="1"/>
  <c r="N7"/>
  <c r="AL15"/>
  <c r="U15"/>
  <c r="M15" i="6" s="1"/>
  <c r="AY11" i="1"/>
  <c r="N10"/>
  <c r="R10"/>
  <c r="V10" s="1"/>
  <c r="AF10"/>
  <c r="AL10" s="1"/>
  <c r="AH10"/>
  <c r="AM10" s="1"/>
  <c r="Y10" i="6" s="1"/>
  <c r="AP10" i="1"/>
  <c r="AV10" s="1"/>
  <c r="AD10" i="6" s="1"/>
  <c r="AR10" i="1"/>
  <c r="AW10" s="1"/>
  <c r="AE10" i="6" s="1"/>
  <c r="AT10" i="1"/>
  <c r="AX10" s="1"/>
  <c r="AF10" i="6" s="1"/>
  <c r="AE9" i="1"/>
  <c r="U9"/>
  <c r="M9" i="6" s="1"/>
  <c r="W9" i="1"/>
  <c r="M9"/>
  <c r="H9" i="6" s="1"/>
  <c r="AY7" i="1"/>
  <c r="AO7"/>
  <c r="AA7" i="6" s="1"/>
  <c r="N6" i="1"/>
  <c r="R6"/>
  <c r="V6" s="1"/>
  <c r="AF6"/>
  <c r="AL6" s="1"/>
  <c r="AH6"/>
  <c r="AM6" s="1"/>
  <c r="Y6" i="6" s="1"/>
  <c r="AP6" i="1"/>
  <c r="AV6" s="1"/>
  <c r="AD6" i="6" s="1"/>
  <c r="AR6" i="1"/>
  <c r="AW6" s="1"/>
  <c r="AE6" i="6" s="1"/>
  <c r="AT6" i="1"/>
  <c r="AX6" s="1"/>
  <c r="AF6" i="6" s="1"/>
  <c r="AE5" i="1"/>
  <c r="U5"/>
  <c r="M5"/>
  <c r="AT15"/>
  <c r="AX15" s="1"/>
  <c r="AF15" i="6" s="1"/>
  <c r="AR15" i="1"/>
  <c r="AW15" s="1"/>
  <c r="AE15" i="6" s="1"/>
  <c r="AP15" i="1"/>
  <c r="AV15" s="1"/>
  <c r="AH15"/>
  <c r="AM15" s="1"/>
  <c r="Y15" i="6" s="1"/>
  <c r="AF15" i="1"/>
  <c r="AT13"/>
  <c r="AX13" s="1"/>
  <c r="AF13" i="6" s="1"/>
  <c r="AR13" i="1"/>
  <c r="AW13" s="1"/>
  <c r="AE13" i="6" s="1"/>
  <c r="AP13" i="1"/>
  <c r="AH13"/>
  <c r="AM13" s="1"/>
  <c r="Y13" i="6" s="1"/>
  <c r="AF13" i="1"/>
  <c r="AL13" s="1"/>
  <c r="W12"/>
  <c r="AE11"/>
  <c r="U11"/>
  <c r="M11"/>
  <c r="AY9"/>
  <c r="AO9"/>
  <c r="AA9" i="6" s="1"/>
  <c r="N8" i="1"/>
  <c r="R8"/>
  <c r="V8" s="1"/>
  <c r="AF8"/>
  <c r="AL8" s="1"/>
  <c r="AH8"/>
  <c r="AM8" s="1"/>
  <c r="Y8" i="6" s="1"/>
  <c r="AP8" i="1"/>
  <c r="AV8" s="1"/>
  <c r="AD8" i="6" s="1"/>
  <c r="AR8" i="1"/>
  <c r="AW8" s="1"/>
  <c r="AE8" i="6" s="1"/>
  <c r="AT8" i="1"/>
  <c r="AX8" s="1"/>
  <c r="AF8" i="6" s="1"/>
  <c r="AE7" i="1"/>
  <c r="M7"/>
  <c r="H7" i="6" s="1"/>
  <c r="AY5" i="1"/>
  <c r="AO5"/>
  <c r="AA5" i="6" s="1"/>
  <c r="AK4" i="1"/>
  <c r="N7" i="6" l="1"/>
  <c r="U7" i="1"/>
  <c r="AO14"/>
  <c r="AA14" i="6" s="1"/>
  <c r="F14" i="7"/>
  <c r="X14" i="6"/>
  <c r="X11"/>
  <c r="F11" i="7"/>
  <c r="AO11" i="1"/>
  <c r="AA11" i="6" s="1"/>
  <c r="AY14" i="1"/>
  <c r="AD14" i="6"/>
  <c r="I8"/>
  <c r="C8" i="7"/>
  <c r="AY15" i="1"/>
  <c r="AD15" i="6"/>
  <c r="D9" i="7"/>
  <c r="O9" i="6"/>
  <c r="U12"/>
  <c r="E12" i="7"/>
  <c r="AG5" i="6"/>
  <c r="G5" i="7"/>
  <c r="U7" i="6"/>
  <c r="E7" i="7"/>
  <c r="W11" i="1"/>
  <c r="M11" i="6"/>
  <c r="U5"/>
  <c r="E5" i="7"/>
  <c r="C10"/>
  <c r="I10" i="6"/>
  <c r="F15" i="7"/>
  <c r="X15" i="6"/>
  <c r="AO12" i="1"/>
  <c r="AA12" i="6" s="1"/>
  <c r="X12"/>
  <c r="F12" i="7"/>
  <c r="D6" i="6"/>
  <c r="J6"/>
  <c r="V6"/>
  <c r="P6"/>
  <c r="AB6"/>
  <c r="K9"/>
  <c r="W9"/>
  <c r="E9"/>
  <c r="Q9"/>
  <c r="AC9"/>
  <c r="N9" i="1"/>
  <c r="U14"/>
  <c r="G11" i="7"/>
  <c r="AG11" i="6"/>
  <c r="E12"/>
  <c r="Q12"/>
  <c r="AC12"/>
  <c r="K12"/>
  <c r="W12"/>
  <c r="D12" i="7"/>
  <c r="O12" i="6"/>
  <c r="N5" i="1"/>
  <c r="H5" i="6"/>
  <c r="C7" i="7"/>
  <c r="I7" i="6"/>
  <c r="F7" i="7"/>
  <c r="X7" i="6"/>
  <c r="D14"/>
  <c r="J14"/>
  <c r="V14"/>
  <c r="P14"/>
  <c r="AB14"/>
  <c r="E8"/>
  <c r="K8"/>
  <c r="W8"/>
  <c r="Q8"/>
  <c r="AC8"/>
  <c r="Q13"/>
  <c r="AC13"/>
  <c r="E13"/>
  <c r="K13"/>
  <c r="W13"/>
  <c r="E10" i="7"/>
  <c r="U10" i="6"/>
  <c r="C15" i="7"/>
  <c r="I15" i="6"/>
  <c r="AE8" i="1"/>
  <c r="N11"/>
  <c r="H11" i="6"/>
  <c r="AO13" i="1"/>
  <c r="AA13" i="6" s="1"/>
  <c r="X13"/>
  <c r="F13" i="7"/>
  <c r="W5" i="1"/>
  <c r="M5" i="6"/>
  <c r="C6" i="7"/>
  <c r="I6" i="6"/>
  <c r="U10" i="1"/>
  <c r="N10" i="6"/>
  <c r="W13" i="1"/>
  <c r="M13" i="6"/>
  <c r="C13" i="7"/>
  <c r="I13" i="6"/>
  <c r="D8"/>
  <c r="J8"/>
  <c r="V8"/>
  <c r="P8"/>
  <c r="AB8"/>
  <c r="U8" i="1"/>
  <c r="N8" i="6"/>
  <c r="G9" i="7"/>
  <c r="AG9" i="6"/>
  <c r="U6" i="1"/>
  <c r="N6" i="6"/>
  <c r="AO10" i="1"/>
  <c r="AA10" i="6" s="1"/>
  <c r="X10"/>
  <c r="F10" i="7"/>
  <c r="U6" i="6"/>
  <c r="E6" i="7"/>
  <c r="F8"/>
  <c r="X8" i="6"/>
  <c r="E11" i="7"/>
  <c r="U11" i="6"/>
  <c r="AO6" i="1"/>
  <c r="AA6" i="6" s="1"/>
  <c r="F6" i="7"/>
  <c r="X6" i="6"/>
  <c r="G7" i="7"/>
  <c r="AG7" i="6"/>
  <c r="U9"/>
  <c r="E9" i="7"/>
  <c r="AE15" i="1"/>
  <c r="T15" i="6"/>
  <c r="AY12" i="1"/>
  <c r="AD12" i="6"/>
  <c r="U14"/>
  <c r="E14" i="7"/>
  <c r="D7" i="6"/>
  <c r="J7"/>
  <c r="V7"/>
  <c r="P7"/>
  <c r="AB7"/>
  <c r="D15"/>
  <c r="J15"/>
  <c r="V15"/>
  <c r="P15"/>
  <c r="AB15"/>
  <c r="D12"/>
  <c r="P12"/>
  <c r="AB12"/>
  <c r="J12"/>
  <c r="V12"/>
  <c r="W15" i="1"/>
  <c r="N12"/>
  <c r="N14"/>
  <c r="AO8"/>
  <c r="AY6"/>
  <c r="AY8"/>
  <c r="AY10"/>
  <c r="AZ9"/>
  <c r="AZ12"/>
  <c r="AO15"/>
  <c r="AY13"/>
  <c r="Z4"/>
  <c r="I12" i="6" l="1"/>
  <c r="C12" i="7"/>
  <c r="W6" i="1"/>
  <c r="M6" i="6"/>
  <c r="M14"/>
  <c r="W14" i="1"/>
  <c r="G15" i="7"/>
  <c r="AG15" i="6"/>
  <c r="G8" i="7"/>
  <c r="AG8" i="6"/>
  <c r="D5" i="7"/>
  <c r="O5" i="6"/>
  <c r="M7"/>
  <c r="W7" i="1"/>
  <c r="G10" i="7"/>
  <c r="AG10" i="6"/>
  <c r="AZ8" i="1"/>
  <c r="AA8" i="6"/>
  <c r="U15"/>
  <c r="E15" i="7"/>
  <c r="AZ5" i="1"/>
  <c r="C5" i="7"/>
  <c r="I5" i="6"/>
  <c r="D11" i="7"/>
  <c r="O11" i="6"/>
  <c r="H12" i="7"/>
  <c r="AJ12" i="6"/>
  <c r="AZ6" i="1"/>
  <c r="G6" i="7"/>
  <c r="AG6" i="6"/>
  <c r="AG12"/>
  <c r="G12" i="7"/>
  <c r="W8" i="1"/>
  <c r="M8" i="6"/>
  <c r="C11" i="7"/>
  <c r="I11" i="6"/>
  <c r="G14" i="7"/>
  <c r="AG14" i="6"/>
  <c r="AZ15" i="1"/>
  <c r="AA15" i="6"/>
  <c r="C14" i="7"/>
  <c r="I14" i="6"/>
  <c r="W10" i="1"/>
  <c r="M10" i="6"/>
  <c r="AZ13" i="1"/>
  <c r="AG13" i="6"/>
  <c r="G13" i="7"/>
  <c r="H9"/>
  <c r="AJ9" i="6"/>
  <c r="D15" i="7"/>
  <c r="O15" i="6"/>
  <c r="D13" i="7"/>
  <c r="O13" i="6"/>
  <c r="U8"/>
  <c r="E8" i="7"/>
  <c r="C9"/>
  <c r="I9" i="6"/>
  <c r="AZ11" i="1"/>
  <c r="A4"/>
  <c r="AH4" i="6" s="1"/>
  <c r="B4" i="1"/>
  <c r="AI4" i="6" s="1"/>
  <c r="C4" i="1"/>
  <c r="D4"/>
  <c r="E4"/>
  <c r="F4"/>
  <c r="L4" s="1"/>
  <c r="G4" i="6" s="1"/>
  <c r="G4" i="1"/>
  <c r="H4"/>
  <c r="I4"/>
  <c r="J4"/>
  <c r="O4"/>
  <c r="T4" s="1"/>
  <c r="L4" i="6" s="1"/>
  <c r="S4" i="1"/>
  <c r="X4"/>
  <c r="AB4" s="1"/>
  <c r="R4" i="6" s="1"/>
  <c r="Y4" i="1"/>
  <c r="AC4" s="1"/>
  <c r="S4" i="6" s="1"/>
  <c r="AA4" i="1"/>
  <c r="AG4"/>
  <c r="AI4"/>
  <c r="AJ4"/>
  <c r="AQ4"/>
  <c r="AS4"/>
  <c r="AU4"/>
  <c r="D7" i="7" l="1"/>
  <c r="O7" i="6"/>
  <c r="AZ7" i="1"/>
  <c r="D14" i="7"/>
  <c r="O14" i="6"/>
  <c r="AZ14" i="1"/>
  <c r="H6" i="7"/>
  <c r="AJ6" i="6"/>
  <c r="H5" i="7"/>
  <c r="AJ5" i="6"/>
  <c r="H8" i="7"/>
  <c r="AJ8" i="6"/>
  <c r="H13" i="7"/>
  <c r="AJ13" i="6"/>
  <c r="D8" i="7"/>
  <c r="O8" i="6"/>
  <c r="D6" i="7"/>
  <c r="O6" i="6"/>
  <c r="H11" i="7"/>
  <c r="AJ11" i="6"/>
  <c r="D10" i="7"/>
  <c r="O10" i="6"/>
  <c r="AZ10" i="1"/>
  <c r="H15" i="7"/>
  <c r="AJ15" i="6"/>
  <c r="K4" i="1"/>
  <c r="F4" i="6" s="1"/>
  <c r="A4" i="7"/>
  <c r="A4" i="6"/>
  <c r="B4" i="7"/>
  <c r="B4" i="6"/>
  <c r="R4" i="1"/>
  <c r="C4" i="6"/>
  <c r="V4" i="1"/>
  <c r="M4"/>
  <c r="H4" i="6" s="1"/>
  <c r="AN4" i="1"/>
  <c r="Z4" i="6" s="1"/>
  <c r="AD4" i="1"/>
  <c r="AT4"/>
  <c r="AR4"/>
  <c r="AP4"/>
  <c r="AH4"/>
  <c r="AM4" s="1"/>
  <c r="Y4" i="6" s="1"/>
  <c r="AF4" i="1"/>
  <c r="AL4" s="1"/>
  <c r="X4" i="6" s="1"/>
  <c r="H7" i="7" l="1"/>
  <c r="AJ7" i="6"/>
  <c r="H14" i="7"/>
  <c r="AJ14" i="6"/>
  <c r="H10" i="7"/>
  <c r="AJ10" i="6"/>
  <c r="N4" i="1"/>
  <c r="C4" i="7" s="1"/>
  <c r="E4" i="6"/>
  <c r="K4"/>
  <c r="AC4"/>
  <c r="W4"/>
  <c r="Q4"/>
  <c r="F4" i="7"/>
  <c r="AB4" i="6"/>
  <c r="J4"/>
  <c r="V4"/>
  <c r="D4"/>
  <c r="P4"/>
  <c r="AW4" i="1"/>
  <c r="AE4" i="6" s="1"/>
  <c r="AV4" i="1"/>
  <c r="AD4" i="6" s="1"/>
  <c r="AX4" i="1"/>
  <c r="AF4" i="6" s="1"/>
  <c r="U4" i="1"/>
  <c r="N4" i="6"/>
  <c r="AE4" i="1"/>
  <c r="T4" i="6"/>
  <c r="AO4" i="1"/>
  <c r="AA4" i="6" s="1"/>
  <c r="I4" l="1"/>
  <c r="AY4" i="1"/>
  <c r="W4"/>
  <c r="M4" i="6"/>
  <c r="U4"/>
  <c r="E4" i="7"/>
  <c r="AG4" i="6" l="1"/>
  <c r="G4" i="7"/>
  <c r="O4" i="6"/>
  <c r="D4" i="7"/>
  <c r="AZ4" i="1"/>
  <c r="BA4" l="1"/>
  <c r="BA9"/>
  <c r="AK9" i="6" s="1"/>
  <c r="BA12" i="1"/>
  <c r="AK12" i="6" s="1"/>
  <c r="BA6" i="1"/>
  <c r="AK6" i="6" s="1"/>
  <c r="BA5" i="1"/>
  <c r="AK5" i="6" s="1"/>
  <c r="BA13" i="1"/>
  <c r="AK13" i="6" s="1"/>
  <c r="BA8" i="1"/>
  <c r="AK8" i="6" s="1"/>
  <c r="BA11" i="1"/>
  <c r="AK11" i="6" s="1"/>
  <c r="BA15" i="1"/>
  <c r="AK15" i="6" s="1"/>
  <c r="BA7" i="1"/>
  <c r="AK7" i="6" s="1"/>
  <c r="BA14" i="1"/>
  <c r="AK14" i="6" s="1"/>
  <c r="BA10" i="1"/>
  <c r="AK10" i="6" s="1"/>
  <c r="AJ4"/>
  <c r="H4" i="7"/>
  <c r="AK4" i="6"/>
</calcChain>
</file>

<file path=xl/sharedStrings.xml><?xml version="1.0" encoding="utf-8"?>
<sst xmlns="http://schemas.openxmlformats.org/spreadsheetml/2006/main" count="383" uniqueCount="183">
  <si>
    <t>№ п/п</t>
  </si>
  <si>
    <t>Наименование учреждения</t>
  </si>
  <si>
    <t xml:space="preserve">1. Открытость и доступность информации об организации </t>
  </si>
  <si>
    <t>2. Комфортность условий предоставления услуг</t>
  </si>
  <si>
    <t>Крит2</t>
  </si>
  <si>
    <t>3. Доступность услуг для инвалидов</t>
  </si>
  <si>
    <t>Крит3</t>
  </si>
  <si>
    <t xml:space="preserve">4. Доброжелательность, вежливость работников организации </t>
  </si>
  <si>
    <t>Крит4</t>
  </si>
  <si>
    <t>5. Удовлетворенность условиями оказания услуг</t>
  </si>
  <si>
    <t>Крит5</t>
  </si>
  <si>
    <t>ИТОГ</t>
  </si>
  <si>
    <t>1.1.1. И.стенд</t>
  </si>
  <si>
    <t>1.1.2. И.сайт</t>
  </si>
  <si>
    <t>1.2.1. С.дист</t>
  </si>
  <si>
    <t>1.3.1.У.стенд</t>
  </si>
  <si>
    <t>1.3.2. У.сайт</t>
  </si>
  <si>
    <t>1.1. П.инф</t>
  </si>
  <si>
    <t>1.2. П.дист</t>
  </si>
  <si>
    <t>1.3. П.открУ</t>
  </si>
  <si>
    <t>2.1.1.С.комф</t>
  </si>
  <si>
    <t>2.3.1.У.комф.</t>
  </si>
  <si>
    <t>2.1. П.комф</t>
  </si>
  <si>
    <t>2.3. У.комф.</t>
  </si>
  <si>
    <t>3.1.1. С.Орг.Д</t>
  </si>
  <si>
    <t>3.2.1. С.Усл.Д</t>
  </si>
  <si>
    <t>3.3.1. У.дост</t>
  </si>
  <si>
    <t>3.1. П.орг.Д</t>
  </si>
  <si>
    <t>3.2. П.усл.Д</t>
  </si>
  <si>
    <t>3.3. П.дост.У</t>
  </si>
  <si>
    <t>4.1.1. У.перв.К</t>
  </si>
  <si>
    <t>4.2.1. У.оказ.усл</t>
  </si>
  <si>
    <t>4.3.1. У.вежл.дист</t>
  </si>
  <si>
    <t>4.1. П.перв.К</t>
  </si>
  <si>
    <t>4.2. П.оказ.усл</t>
  </si>
  <si>
    <t>4.3. П.вежл.дист.У</t>
  </si>
  <si>
    <t>5.1.1. У.реком</t>
  </si>
  <si>
    <t>5.2.1.1. У.орг.усл.</t>
  </si>
  <si>
    <t>5.3.1. У.уд</t>
  </si>
  <si>
    <t>5.1. П.реком</t>
  </si>
  <si>
    <t>5.2.П.Орг.усл.</t>
  </si>
  <si>
    <t>5.3. П.уд</t>
  </si>
  <si>
    <t>общий балл</t>
  </si>
  <si>
    <t>Рейтинг</t>
  </si>
  <si>
    <t>Выборка (анкет)</t>
  </si>
  <si>
    <t>критерии</t>
  </si>
  <si>
    <t>показатели</t>
  </si>
  <si>
    <t>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t>
  </si>
  <si>
    <t>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</t>
  </si>
  <si>
    <t>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</si>
  <si>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</si>
  <si>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Наличие на официальном сайте организации информации о дистанционных способах взаимодействия с получателями услуг и их функционирование:</t>
  </si>
  <si>
    <t xml:space="preserve">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«Интернет» (в % от общего числа опрошенных получателей услуг). </t>
  </si>
  <si>
    <t xml:space="preserve">Обеспечение в организации социальной сферы комфортных условий для предоставления услуг </t>
  </si>
  <si>
    <t>Наличие комфортных условий для предоставления услуг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</si>
  <si>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</si>
  <si>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t>Удовлетворенность комфортностью предоставления услуг организацией социальной сферы</t>
  </si>
  <si>
    <t>Оборудование помещений организации социальной сферы и прилегающей к ней территории с учетом доступности для инвалидов:</t>
  </si>
  <si>
    <t>Наличие в помещениях организации социальной сферы и на прилегающей к ней территории: оборудованных входных групп пандусами (подъемными платформами);  выделенных стоянок для автотранспортных средств инвалидов; 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</t>
  </si>
  <si>
    <t>Обеспечение в организации социальной сферы условий доступности, позволяющих инвалидам получать услуги наравне с другими:</t>
  </si>
  <si>
    <t>Наличие в организации социальной сферы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</si>
  <si>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</si>
  <si>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>Удовлетворенность доступностью услуг для инвалидов</t>
  </si>
  <si>
    <t>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услуг).</t>
  </si>
  <si>
    <t>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</t>
  </si>
  <si>
    <t>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 (в % от общего числа опрошенных получателей услуг).</t>
  </si>
  <si>
    <t>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</t>
  </si>
  <si>
    <t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(в % от общего числа опрошенных получателей услуг).</t>
  </si>
  <si>
    <t>Удовлетворенность доброжелательностью, вежливостью работников организации социальной сферы при использовании дистанционных форм взаимодействия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</si>
  <si>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 (в % от общего числа опрошенных получателей услуг).</t>
  </si>
  <si>
    <t xml:space="preserve">Готовность получателей услуг рекомендовать организацию социальной сферы родственникам и знакомым </t>
  </si>
  <si>
    <t>Доля получателей услуг, удовлетворенных организационными условиями предоставления услуг (в % от общего числа опрошенных получателей услуг)</t>
  </si>
  <si>
    <t>Доля получателей услуг, удовлетворенных в целом условиями оказания услуг в организации социальной сферы (в % от общего числа опрошенных получателей услуг).</t>
  </si>
  <si>
    <t>Удовлетворенность получателей услуг в целом условиями оказания услуг в организации социальной сферы</t>
  </si>
  <si>
    <t>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(кол-во удовлетворенных)</t>
  </si>
  <si>
    <t>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 (количество)</t>
  </si>
  <si>
    <t>кол-во</t>
  </si>
  <si>
    <t>Крит1</t>
  </si>
  <si>
    <t>2.2.2. С.своевр</t>
  </si>
  <si>
    <t>2.2. П.ожид</t>
  </si>
  <si>
    <t>кол-во респондентов</t>
  </si>
  <si>
    <t>в т.ч. удовл.</t>
  </si>
  <si>
    <t>Выберите организацию</t>
  </si>
  <si>
    <t>1.1 "Открытость и доступность информации об организации социального обслуживания"на информационных стендах в помещении организации</t>
  </si>
  <si>
    <t>1.2 "Открытость и доступность информации об организации социального обслуживания" на официальном сайте организации в сети "Интернет»</t>
  </si>
  <si>
    <t>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</si>
  <si>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3. Комфортность условий предоставления услуг Обеспечение в организации комфортных условий для предоставления услуг.</t>
  </si>
  <si>
    <t>Доступность услуг для инвалидов Оборудование территории, прилегающей к организации соц услуг, и ее помещений с учетом доступности инвалидов.</t>
  </si>
  <si>
    <t>Обеспечение в организации условий доступности, позволяющих инвалидам получать услуги наравне с другими, включая:</t>
  </si>
  <si>
    <t xml:space="preserve">1) Информация о дате гос.регистрации организации </t>
  </si>
  <si>
    <t>2) Информация об учредителе, учредителях  организации социального обсуживания</t>
  </si>
  <si>
    <t>3) Информация о месте нахождения  организации социального обслужживания и ее филиалов (при наличии),</t>
  </si>
  <si>
    <t>4) Информация о режиме, графике работы,</t>
  </si>
  <si>
    <t>5) Информация о контактных телефонах и об адресах электронной почты;</t>
  </si>
  <si>
    <t>6) О руководителе, его заместителях, руководителях филиалах с указанием контактных телефонов и адресов электроной почты</t>
  </si>
  <si>
    <t xml:space="preserve">8) о материально-техническом обеспечении предоставления социальных услуг </t>
  </si>
  <si>
    <t>9) о форме соц услуг ,в которой организация предоставляет соц услуги(стационарной,полустационарной , на дому)</t>
  </si>
  <si>
    <t>10) о видах соц услуг,предоставляемых организацией соц обслуживания(соц.-бытовые, соц.-медицинские, соц.-психологические, соц.-педагогические, соц.-трудовые, соц.-правовые,услуги в целях повышения коммуникативного потенциала получателей соц. Улуг, срочные оц. услуги)</t>
  </si>
  <si>
    <t xml:space="preserve">13) о количестве свободных мест для приема получателей соц улуг по формам соц обслуживания </t>
  </si>
  <si>
    <t>14)об объеме предоставляемых соц услуг за счет бюджетных ассигнований</t>
  </si>
  <si>
    <t xml:space="preserve">7) о структуре </t>
  </si>
  <si>
    <t>1. телефон</t>
  </si>
  <si>
    <t>2. электронная почта</t>
  </si>
  <si>
    <t>3. электронные сервисы (форма для подачи электронного обращения (жалобы, предложения), получение консультации по оказываемым услугам и пр.)</t>
  </si>
  <si>
    <t>4. раздел «Часто задаваемые вопросы»</t>
  </si>
  <si>
    <t>5. техническая возможность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</t>
  </si>
  <si>
    <t>6. иной дистанционный способ взаимодействия</t>
  </si>
  <si>
    <t>Названия строк</t>
  </si>
  <si>
    <t>Сумма по полю Пользовались ли Вы официальным сайтом организации, чтобы получить информацию о ее деятельности?</t>
  </si>
  <si>
    <t>Сумма по полю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</t>
  </si>
  <si>
    <t>Сумма по полю Имеете ли Вы (или лицо, представителем которого Вы являетесь) установленную группу инвалидности?</t>
  </si>
  <si>
    <t>Сумма по полю Удовлетворены ли Вы доступностью предоставления услуг для инвалидов в организации?</t>
  </si>
  <si>
    <t>2. Комфортность условий осуществления образовательной деятельности</t>
  </si>
  <si>
    <t>5. Удовлетворенность условиями осуществления образовательной деятельности</t>
  </si>
  <si>
    <t>2.2. П.своевр.</t>
  </si>
  <si>
    <t>Улучшение условий оказания услуг для инвалидов</t>
  </si>
  <si>
    <t>Количество по полю Выберите организацию культуры</t>
  </si>
  <si>
    <t>Сумма по полю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</si>
  <si>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>Сумма по полю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</t>
  </si>
  <si>
    <t>Сумма по полю Удовлетворены ли Вы комфортностью условий предоставления услуг в организации</t>
  </si>
  <si>
    <t>Сумма по полю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организацию?</t>
  </si>
  <si>
    <t>Сумма по полю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организацию?</t>
  </si>
  <si>
    <t xml:space="preserve">Сумма по полю Пользовались ли Вы какими-либо дистанционными способами взаимодействия с организацией? </t>
  </si>
  <si>
    <t>Сумма по полю Удовлетворены ли Вы доброжелательностью и вежливостью работников организации, с которыми взаимодействовали в дистанционной форме?</t>
  </si>
  <si>
    <t>Сумма по полю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</si>
  <si>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>Сумма по полю Удовлетворены ли Вы организационными условиями предоставления услуг (графиком работы организации)?</t>
  </si>
  <si>
    <t>Сумма по полю Удовлетворены ли Вы в целом условиями оказания услуг в организации?</t>
  </si>
  <si>
    <t>Общий итог</t>
  </si>
  <si>
    <t>Полное и сокращенное наименование организации культуры, почтовый адрес, контактные телефоны и адреса электронной почты</t>
  </si>
  <si>
    <t>Место нахождения организации культуры и ее филиалов (при наличии)</t>
  </si>
  <si>
    <t xml:space="preserve"> Дата создания организации культуры, сведения об учредителе/учредителях, контактные телефоны, адрес сайта, адреса электронной почты учредителя/учредителей</t>
  </si>
  <si>
    <t>Структура и органы управления организации культуры; фамилии, имена, отчества и должности руководителей организации культуры, ее структурных подразделений и филиалов (при их наличии), контактные телефоны, адреса сайтов структурных подразделений (при наличии), адреса электронной почты</t>
  </si>
  <si>
    <t>Режим, график работы организации культуры</t>
  </si>
  <si>
    <t>Виды предоставляемых услуг организацией культуры</t>
  </si>
  <si>
    <t>Перечень оказываемых платных услуг (при наличии); цены (тарифы) на услуги (при наличии платных услуг), копии документов о порядке предоставления услуг за плату, нормативных правовых актов, устанавливающих цены (тарифы) на услуги (при наличии платных услуг)</t>
  </si>
  <si>
    <t>Информация о планируемых мероприятиях (анонсы, афиши, акции), новости, события</t>
  </si>
  <si>
    <t xml:space="preserve"> Копии лицензий на осуществление деятельность, подлежащей лицензированию в соответствии с законодательством Российской Федерации (при осуществлении соответствующих видов деятельности)</t>
  </si>
  <si>
    <t>Результаты независимой оценки качества условий оказания услуг, планы по улучшению качества работы организации культуры (по устранению недостатков, выявленных по итогам независимой оценки качества)</t>
  </si>
  <si>
    <t>телефон</t>
  </si>
  <si>
    <t>электронной почты</t>
  </si>
  <si>
    <t>электронных сервисов (форма для подачи электронного обращения (жалобы, предложения), получение консультации по оказываемым услугам и пр.)</t>
  </si>
  <si>
    <t>раздела «Часто задаваемые вопросы»</t>
  </si>
  <si>
    <t>технической возможности выражения получателем услуг мнения о качестве условий оказания услуг учреждением (наличие анкеты для опроса граждан или гиперссылки на нее)</t>
  </si>
  <si>
    <t>иного дистанционного способа взаимодействия</t>
  </si>
  <si>
    <t>наличие комфортной зоны отдыха (ожидания);</t>
  </si>
  <si>
    <t>наличие и понятность навигации внутри организации;</t>
  </si>
  <si>
    <t>доступность питьевой воды;</t>
  </si>
  <si>
    <t>наличие и доступность санитарно-гигиенических помещений (чистота помещений, наличие мыла, воды, туалетной бумаги и пр.);</t>
  </si>
  <si>
    <t>санитарное состояние помещений организаций;</t>
  </si>
  <si>
    <t>оборудование входных групп пандусами/подъемными платформами;</t>
  </si>
  <si>
    <t>наличие выделенных стоянок для автотранспортных средств инвалидов;</t>
  </si>
  <si>
    <t>наличие адаптированных лифтов, поручней, расширенных дверных проемов;</t>
  </si>
  <si>
    <t>наличие сменных кресел-колясок;</t>
  </si>
  <si>
    <t>наличие специально оборудованных санитарно-гигиенических помещений в организации</t>
  </si>
  <si>
    <t>1
дублирование для инвалидов по слуху и зрению
звуковой и зрительной информации</t>
  </si>
  <si>
    <t>2
дублирование надписей, знаков и иной текстовой и
графической информации знаками, выполненными
рельефно-точечным шрифтом Брайля</t>
  </si>
  <si>
    <t>3
возможность представления инвалидам по слуху (слуху
и зрению) услуг сурдопереводчика
(тифлосурдопереводчика)</t>
  </si>
  <si>
    <t>4
наличие альтернативной версии официального сайта
организации в сети "Интернет" для инвалидов по
зрению</t>
  </si>
  <si>
    <t>5
помощь оказываемая работниками организации,
прошедшими необходимое обучение
(инструктирование) (возможность сопровождения
работниками организации)</t>
  </si>
  <si>
    <t>6
наличие возможности предоставления
образовательных услуг в дистанционном режиме или
на дому.</t>
  </si>
  <si>
    <t>Муниципальное бюджетное учреждение культуры «Театр драмы Уссурийского городского округа имени В.Ф. Комиссаржевской»</t>
  </si>
  <si>
    <t>Государственное автономное учреждение культуры «Приморская краевая филармония»</t>
  </si>
  <si>
    <t>Государственное казенное учреждение культуры «Приморская краевая библиотека для слепых»</t>
  </si>
  <si>
    <t>Муниципальное бюджетное учреждение культуры «Театр кукол г. Находка»</t>
  </si>
  <si>
    <t>Государственное казенное учреждение культуры «Приморская краевая детская библиотека»</t>
  </si>
  <si>
    <t>Государственное бюджетное учреждение культуры «Приморская государственная публичная библиотека им. А.М. Горького»</t>
  </si>
  <si>
    <t>Государственное автономное учреждение культуры «Приморский академический краевой драматический театр им. М. Горького»</t>
  </si>
  <si>
    <t>Краевое государственное автономное учреждение культуры «Приморский государственный объединенный музей им. В.К. Арсеньева» (с фиалами)</t>
  </si>
  <si>
    <t>Государственное автономное учреждение культуры «Приморский краевой драматический театр молодёжи»</t>
  </si>
  <si>
    <t>Краевое государственное автономное учреждение культуры «Приморская государственная картинная галерея»</t>
  </si>
  <si>
    <t>Государственное автономное учреждение культуры «Приморский краевой театр кукол»</t>
  </si>
  <si>
    <t>Государственное автономное учреждение «Приморский краевой центр народной культуры»</t>
  </si>
  <si>
    <t>1.    Полное и сокращенное наименование организации культуры, почтовый адрес, контактные телефоны и адреса электронной почты</t>
  </si>
  <si>
    <t>2.    Место нахождения организации культуры и ее филиалов (при наличии)</t>
  </si>
  <si>
    <t>3.    Дата создания организации культуры, сведения об учредителе/учредителях, контактные телефоны, адрес сайта, адреса электронной почты учредителя/учредителей</t>
  </si>
  <si>
    <t>4.    Структура и органы управления организации культуры; фамилии, имена, отчества и должности руководителей организации культуры, ее  структурных подразделений и филиалов (при их наличии), контактные телефоны, адреса сайтов структурных подразделений (при наличии), адреса электронной почты</t>
  </si>
  <si>
    <t>5.    Режим, график работы организации культуры</t>
  </si>
  <si>
    <t>6.    Виды предоставляемых услуг организацией культуры</t>
  </si>
  <si>
    <t>7.    Перечень оказываемых платных услуг (при наличии)*; цены (тарифы) на услуги (при наличии платных услуг), копии документов о порядке предоставления услуг за плату, нормативных правовых актов, устанавливающих цены (тарифы) на услуги (при наличии платных услуг)*</t>
  </si>
  <si>
    <t>8.    Информация о планируемых мероприятиях (анонсы, афиши, акции), новости, события</t>
  </si>
  <si>
    <t>9.    Копии лицензий на осуществление деятельность, подлежащей лицензированию в соответствии с законодательством Российской Федерации (при осуществлении соответствующих видов деятельности)*</t>
  </si>
  <si>
    <t xml:space="preserve">10. Результаты независимой оценки качества условий оказания услуг, планы по улучшению  качества работы организации культуры (по устранению недостатков, выявленных по итогам независимой оценки качества) </t>
  </si>
  <si>
    <t>(пусто)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</si>
</sst>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_-* #,##0.0_р_._-;\-* #,##0.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C0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2" applyNumberFormat="1" applyFont="1"/>
    <xf numFmtId="0" fontId="4" fillId="0" borderId="6" xfId="2" applyNumberFormat="1" applyFont="1" applyBorder="1" applyAlignment="1">
      <alignment horizontal="center"/>
    </xf>
    <xf numFmtId="0" fontId="4" fillId="0" borderId="6" xfId="2" applyNumberFormat="1" applyFont="1" applyFill="1" applyBorder="1" applyAlignment="1">
      <alignment horizontal="center"/>
    </xf>
    <xf numFmtId="0" fontId="7" fillId="0" borderId="6" xfId="1" applyNumberFormat="1" applyFont="1" applyFill="1" applyBorder="1" applyAlignment="1">
      <alignment horizontal="center"/>
    </xf>
    <xf numFmtId="1" fontId="1" fillId="0" borderId="6" xfId="1" applyNumberFormat="1" applyFont="1" applyBorder="1" applyAlignment="1">
      <alignment horizontal="center"/>
    </xf>
    <xf numFmtId="0" fontId="1" fillId="0" borderId="6" xfId="3" applyNumberFormat="1" applyBorder="1" applyAlignment="1">
      <alignment horizontal="center"/>
    </xf>
    <xf numFmtId="1" fontId="8" fillId="6" borderId="6" xfId="2" applyNumberFormat="1" applyFont="1" applyFill="1" applyBorder="1" applyAlignment="1">
      <alignment horizontal="center"/>
    </xf>
    <xf numFmtId="1" fontId="1" fillId="0" borderId="6" xfId="3" applyNumberFormat="1" applyBorder="1" applyAlignment="1">
      <alignment horizontal="center"/>
    </xf>
    <xf numFmtId="0" fontId="4" fillId="0" borderId="0" xfId="2"/>
    <xf numFmtId="0" fontId="7" fillId="0" borderId="0" xfId="2" applyNumberFormat="1" applyFont="1"/>
    <xf numFmtId="0" fontId="1" fillId="0" borderId="0" xfId="3"/>
    <xf numFmtId="0" fontId="2" fillId="0" borderId="0" xfId="3" applyFont="1"/>
    <xf numFmtId="0" fontId="5" fillId="0" borderId="0" xfId="2" applyNumberFormat="1" applyFont="1" applyAlignment="1"/>
    <xf numFmtId="0" fontId="4" fillId="0" borderId="0" xfId="2" applyNumberFormat="1"/>
    <xf numFmtId="0" fontId="5" fillId="4" borderId="0" xfId="2" applyNumberFormat="1" applyFont="1" applyFill="1" applyBorder="1" applyAlignment="1">
      <alignment horizontal="left" vertical="center"/>
    </xf>
    <xf numFmtId="0" fontId="5" fillId="4" borderId="0" xfId="2" applyNumberFormat="1" applyFont="1" applyFill="1" applyBorder="1" applyAlignment="1">
      <alignment horizontal="center" vertical="center"/>
    </xf>
    <xf numFmtId="0" fontId="4" fillId="4" borderId="0" xfId="2" applyNumberFormat="1" applyFont="1" applyFill="1" applyBorder="1" applyAlignment="1">
      <alignment horizontal="center" vertical="center"/>
    </xf>
    <xf numFmtId="0" fontId="4" fillId="4" borderId="0" xfId="2" applyFill="1"/>
    <xf numFmtId="0" fontId="1" fillId="6" borderId="0" xfId="3" applyFont="1" applyFill="1" applyBorder="1" applyAlignment="1">
      <alignment horizontal="left"/>
    </xf>
    <xf numFmtId="0" fontId="4" fillId="6" borderId="0" xfId="2" applyFill="1"/>
    <xf numFmtId="0" fontId="4" fillId="0" borderId="0" xfId="2" applyAlignment="1">
      <alignment horizontal="left"/>
    </xf>
    <xf numFmtId="0" fontId="6" fillId="0" borderId="0" xfId="3" applyFont="1" applyFill="1" applyBorder="1" applyAlignment="1">
      <alignment horizontal="left"/>
    </xf>
    <xf numFmtId="0" fontId="5" fillId="0" borderId="0" xfId="2" applyFont="1"/>
    <xf numFmtId="0" fontId="4" fillId="0" borderId="0" xfId="2" applyNumberFormat="1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0" fontId="7" fillId="0" borderId="0" xfId="2" applyNumberFormat="1" applyFont="1" applyFill="1" applyBorder="1" applyAlignment="1">
      <alignment horizontal="left"/>
    </xf>
    <xf numFmtId="0" fontId="5" fillId="6" borderId="0" xfId="2" applyFont="1" applyFill="1"/>
    <xf numFmtId="0" fontId="7" fillId="6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6" fillId="6" borderId="0" xfId="3" applyFont="1" applyFill="1" applyBorder="1" applyAlignment="1">
      <alignment horizontal="left"/>
    </xf>
    <xf numFmtId="0" fontId="7" fillId="6" borderId="0" xfId="3" applyFont="1" applyFill="1" applyBorder="1" applyAlignment="1">
      <alignment horizontal="left"/>
    </xf>
    <xf numFmtId="0" fontId="4" fillId="6" borderId="0" xfId="2" applyNumberFormat="1" applyFont="1" applyFill="1" applyBorder="1" applyAlignment="1">
      <alignment horizontal="left"/>
    </xf>
    <xf numFmtId="0" fontId="1" fillId="0" borderId="0" xfId="3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/>
    </xf>
    <xf numFmtId="164" fontId="9" fillId="0" borderId="0" xfId="2" applyNumberFormat="1" applyFont="1"/>
    <xf numFmtId="0" fontId="10" fillId="0" borderId="0" xfId="0" applyFont="1" applyAlignment="1">
      <alignment horizontal="center"/>
    </xf>
    <xf numFmtId="0" fontId="4" fillId="6" borderId="6" xfId="2" applyNumberFormat="1" applyFont="1" applyFill="1" applyBorder="1" applyAlignment="1">
      <alignment horizontal="center"/>
    </xf>
    <xf numFmtId="1" fontId="4" fillId="6" borderId="6" xfId="2" applyNumberFormat="1" applyFill="1" applyBorder="1" applyAlignment="1">
      <alignment horizontal="center"/>
    </xf>
    <xf numFmtId="0" fontId="4" fillId="0" borderId="0" xfId="2" applyNumberFormat="1" applyFont="1" applyAlignment="1">
      <alignment vertical="center"/>
    </xf>
    <xf numFmtId="14" fontId="4" fillId="5" borderId="7" xfId="2" applyNumberFormat="1" applyFont="1" applyFill="1" applyBorder="1" applyAlignment="1">
      <alignment horizontal="center" vertical="center"/>
    </xf>
    <xf numFmtId="0" fontId="7" fillId="5" borderId="7" xfId="3" applyFont="1" applyFill="1" applyBorder="1" applyAlignment="1">
      <alignment horizontal="left" vertical="center"/>
    </xf>
    <xf numFmtId="1" fontId="7" fillId="0" borderId="6" xfId="1" applyNumberFormat="1" applyFont="1" applyFill="1" applyBorder="1" applyAlignment="1">
      <alignment horizontal="center"/>
    </xf>
    <xf numFmtId="1" fontId="5" fillId="4" borderId="6" xfId="2" applyNumberFormat="1" applyFont="1" applyFill="1" applyBorder="1" applyAlignment="1">
      <alignment horizontal="center"/>
    </xf>
    <xf numFmtId="165" fontId="0" fillId="0" borderId="0" xfId="4" applyNumberFormat="1" applyFont="1"/>
    <xf numFmtId="165" fontId="7" fillId="0" borderId="6" xfId="4" applyNumberFormat="1" applyFont="1" applyFill="1" applyBorder="1" applyAlignment="1">
      <alignment vertical="center"/>
    </xf>
    <xf numFmtId="166" fontId="0" fillId="0" borderId="0" xfId="4" applyNumberFormat="1" applyFont="1"/>
    <xf numFmtId="2" fontId="5" fillId="5" borderId="6" xfId="2" applyNumberFormat="1" applyFont="1" applyFill="1" applyBorder="1" applyAlignment="1">
      <alignment horizontal="center"/>
    </xf>
    <xf numFmtId="0" fontId="0" fillId="0" borderId="10" xfId="0" applyNumberFormat="1" applyFont="1" applyBorder="1" applyProtection="1"/>
    <xf numFmtId="0" fontId="0" fillId="7" borderId="10" xfId="0" applyNumberFormat="1" applyFont="1" applyFill="1" applyBorder="1" applyAlignment="1" applyProtection="1">
      <alignment vertical="top"/>
    </xf>
    <xf numFmtId="0" fontId="4" fillId="3" borderId="10" xfId="0" applyNumberFormat="1" applyFont="1" applyFill="1" applyBorder="1" applyProtection="1"/>
    <xf numFmtId="0" fontId="4" fillId="8" borderId="10" xfId="0" applyNumberFormat="1" applyFont="1" applyFill="1" applyBorder="1" applyProtection="1"/>
    <xf numFmtId="0" fontId="4" fillId="9" borderId="10" xfId="0" applyNumberFormat="1" applyFont="1" applyFill="1" applyBorder="1" applyProtection="1"/>
    <xf numFmtId="0" fontId="4" fillId="10" borderId="10" xfId="0" applyNumberFormat="1" applyFont="1" applyFill="1" applyBorder="1" applyProtection="1"/>
    <xf numFmtId="0" fontId="4" fillId="11" borderId="10" xfId="0" applyNumberFormat="1" applyFont="1" applyFill="1" applyBorder="1" applyProtection="1"/>
    <xf numFmtId="0" fontId="0" fillId="0" borderId="0" xfId="0" applyNumberFormat="1" applyFont="1" applyProtection="1"/>
    <xf numFmtId="0" fontId="4" fillId="0" borderId="6" xfId="2" applyNumberFormat="1" applyFont="1" applyBorder="1" applyAlignment="1">
      <alignment horizontal="center" wrapText="1"/>
    </xf>
    <xf numFmtId="0" fontId="4" fillId="0" borderId="6" xfId="2" applyNumberFormat="1" applyFont="1" applyBorder="1" applyAlignment="1">
      <alignment horizontal="left"/>
    </xf>
    <xf numFmtId="1" fontId="5" fillId="4" borderId="6" xfId="2" applyNumberFormat="1" applyFont="1" applyFill="1" applyBorder="1" applyAlignment="1">
      <alignment horizontal="center" wrapText="1"/>
    </xf>
    <xf numFmtId="1" fontId="5" fillId="5" borderId="6" xfId="2" applyNumberFormat="1" applyFont="1" applyFill="1" applyBorder="1" applyAlignment="1">
      <alignment horizontal="center" wrapText="1"/>
    </xf>
    <xf numFmtId="1" fontId="8" fillId="6" borderId="6" xfId="2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 applyProtection="1">
      <alignment vertical="top"/>
    </xf>
    <xf numFmtId="0" fontId="0" fillId="13" borderId="10" xfId="0" applyNumberFormat="1" applyFont="1" applyFill="1" applyBorder="1" applyAlignment="1" applyProtection="1">
      <alignment vertical="top" wrapText="1"/>
    </xf>
    <xf numFmtId="0" fontId="0" fillId="2" borderId="10" xfId="0" applyNumberFormat="1" applyFont="1" applyFill="1" applyBorder="1" applyAlignment="1" applyProtection="1">
      <alignment vertical="top" wrapText="1"/>
    </xf>
    <xf numFmtId="0" fontId="0" fillId="14" borderId="10" xfId="0" applyNumberFormat="1" applyFont="1" applyFill="1" applyBorder="1" applyAlignment="1" applyProtection="1">
      <alignment vertical="top" wrapText="1"/>
    </xf>
    <xf numFmtId="0" fontId="0" fillId="4" borderId="10" xfId="0" applyNumberFormat="1" applyFont="1" applyFill="1" applyBorder="1" applyAlignment="1" applyProtection="1">
      <alignment vertical="top" wrapText="1"/>
    </xf>
    <xf numFmtId="0" fontId="0" fillId="9" borderId="10" xfId="0" applyNumberFormat="1" applyFont="1" applyFill="1" applyBorder="1" applyAlignment="1" applyProtection="1">
      <alignment vertical="top" wrapText="1"/>
    </xf>
    <xf numFmtId="0" fontId="0" fillId="0" borderId="10" xfId="0" applyNumberFormat="1" applyFont="1" applyBorder="1" applyAlignment="1" applyProtection="1">
      <alignment vertical="top" wrapText="1"/>
    </xf>
    <xf numFmtId="0" fontId="0" fillId="0" borderId="11" xfId="0" applyNumberFormat="1" applyFont="1" applyBorder="1" applyProtection="1"/>
    <xf numFmtId="0" fontId="0" fillId="0" borderId="12" xfId="0" applyNumberFormat="1" applyFont="1" applyBorder="1" applyProtection="1"/>
    <xf numFmtId="0" fontId="0" fillId="0" borderId="13" xfId="0" applyNumberFormat="1" applyFont="1" applyBorder="1" applyProtection="1"/>
    <xf numFmtId="0" fontId="0" fillId="0" borderId="14" xfId="0" applyNumberFormat="1" applyFont="1" applyBorder="1" applyProtection="1"/>
    <xf numFmtId="0" fontId="0" fillId="0" borderId="15" xfId="0" applyNumberFormat="1" applyFont="1" applyBorder="1" applyProtection="1"/>
    <xf numFmtId="0" fontId="0" fillId="0" borderId="16" xfId="0" applyNumberFormat="1" applyFont="1" applyBorder="1" applyProtection="1"/>
    <xf numFmtId="0" fontId="4" fillId="0" borderId="15" xfId="0" applyNumberFormat="1" applyFont="1" applyBorder="1" applyProtection="1"/>
    <xf numFmtId="0" fontId="0" fillId="0" borderId="17" xfId="0" applyNumberFormat="1" applyFont="1" applyBorder="1" applyProtection="1"/>
    <xf numFmtId="0" fontId="0" fillId="0" borderId="18" xfId="0" applyNumberFormat="1" applyFont="1" applyBorder="1" applyProtection="1"/>
    <xf numFmtId="0" fontId="0" fillId="0" borderId="19" xfId="0" applyNumberFormat="1" applyFont="1" applyBorder="1" applyProtection="1"/>
    <xf numFmtId="1" fontId="5" fillId="5" borderId="6" xfId="2" applyNumberFormat="1" applyFont="1" applyFill="1" applyBorder="1" applyAlignment="1">
      <alignment horizontal="center"/>
    </xf>
    <xf numFmtId="0" fontId="4" fillId="0" borderId="6" xfId="2" applyNumberFormat="1" applyFont="1" applyBorder="1" applyAlignment="1">
      <alignment horizontal="left" wrapText="1"/>
    </xf>
    <xf numFmtId="0" fontId="0" fillId="0" borderId="0" xfId="0" applyNumberFormat="1" applyFont="1" applyAlignment="1" applyProtection="1"/>
    <xf numFmtId="0" fontId="4" fillId="5" borderId="1" xfId="2" applyNumberFormat="1" applyFont="1" applyFill="1" applyBorder="1" applyAlignment="1">
      <alignment horizontal="left" vertical="center"/>
    </xf>
    <xf numFmtId="0" fontId="4" fillId="5" borderId="7" xfId="2" applyNumberFormat="1" applyFont="1" applyFill="1" applyBorder="1" applyAlignment="1">
      <alignment horizontal="left" vertical="center"/>
    </xf>
    <xf numFmtId="0" fontId="7" fillId="5" borderId="8" xfId="3" applyFont="1" applyFill="1" applyBorder="1" applyAlignment="1">
      <alignment horizontal="center" vertical="center"/>
    </xf>
    <xf numFmtId="0" fontId="7" fillId="5" borderId="9" xfId="3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left" vertical="center"/>
    </xf>
    <xf numFmtId="0" fontId="6" fillId="6" borderId="7" xfId="3" applyFont="1" applyFill="1" applyBorder="1" applyAlignment="1">
      <alignment horizontal="left" vertical="center"/>
    </xf>
    <xf numFmtId="0" fontId="1" fillId="3" borderId="3" xfId="3" applyFont="1" applyFill="1" applyBorder="1" applyAlignment="1">
      <alignment horizontal="left" vertical="center"/>
    </xf>
    <xf numFmtId="0" fontId="1" fillId="3" borderId="4" xfId="3" applyFont="1" applyFill="1" applyBorder="1" applyAlignment="1">
      <alignment horizontal="left" vertical="center"/>
    </xf>
    <xf numFmtId="0" fontId="1" fillId="3" borderId="4" xfId="3" applyFill="1" applyBorder="1" applyAlignment="1">
      <alignment horizontal="left" vertical="center"/>
    </xf>
    <xf numFmtId="0" fontId="1" fillId="3" borderId="5" xfId="3" applyFill="1" applyBorder="1" applyAlignment="1">
      <alignment horizontal="left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7" fillId="5" borderId="8" xfId="2" applyNumberFormat="1" applyFont="1" applyFill="1" applyBorder="1" applyAlignment="1">
      <alignment horizontal="center" vertical="center"/>
    </xf>
    <xf numFmtId="0" fontId="7" fillId="5" borderId="9" xfId="2" applyNumberFormat="1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/>
    </xf>
    <xf numFmtId="0" fontId="3" fillId="4" borderId="7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center" vertical="center"/>
    </xf>
    <xf numFmtId="0" fontId="1" fillId="2" borderId="4" xfId="3" applyFont="1" applyFill="1" applyBorder="1" applyAlignment="1">
      <alignment horizontal="center" vertical="center"/>
    </xf>
    <xf numFmtId="0" fontId="1" fillId="2" borderId="4" xfId="3" applyFill="1" applyBorder="1" applyAlignment="1">
      <alignment horizontal="center" vertical="center"/>
    </xf>
    <xf numFmtId="0" fontId="1" fillId="2" borderId="5" xfId="3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2" borderId="7" xfId="2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/>
    </xf>
    <xf numFmtId="0" fontId="5" fillId="3" borderId="7" xfId="2" applyNumberFormat="1" applyFont="1" applyFill="1" applyBorder="1" applyAlignment="1">
      <alignment horizontal="center" vertical="center"/>
    </xf>
    <xf numFmtId="0" fontId="5" fillId="4" borderId="1" xfId="2" applyNumberFormat="1" applyFont="1" applyFill="1" applyBorder="1" applyAlignment="1">
      <alignment horizontal="center" vertical="center" wrapText="1"/>
    </xf>
    <xf numFmtId="0" fontId="5" fillId="4" borderId="7" xfId="2" applyNumberFormat="1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/>
    </xf>
    <xf numFmtId="0" fontId="6" fillId="6" borderId="7" xfId="3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6" fillId="4" borderId="7" xfId="3" applyFont="1" applyFill="1" applyBorder="1" applyAlignment="1">
      <alignment horizontal="center" vertical="center"/>
    </xf>
    <xf numFmtId="0" fontId="4" fillId="5" borderId="8" xfId="2" applyNumberFormat="1" applyFont="1" applyFill="1" applyBorder="1" applyAlignment="1">
      <alignment horizontal="center" vertical="center"/>
    </xf>
    <xf numFmtId="0" fontId="4" fillId="5" borderId="9" xfId="2" applyNumberFormat="1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0" fontId="6" fillId="5" borderId="7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center" vertical="center"/>
    </xf>
    <xf numFmtId="0" fontId="5" fillId="11" borderId="10" xfId="0" applyNumberFormat="1" applyFont="1" applyFill="1" applyBorder="1" applyAlignment="1" applyProtection="1">
      <alignment horizontal="center" vertical="top" wrapText="1"/>
    </xf>
    <xf numFmtId="0" fontId="0" fillId="0" borderId="10" xfId="0" applyNumberFormat="1" applyFont="1" applyBorder="1" applyAlignment="1" applyProtection="1">
      <alignment horizontal="center" vertical="top" wrapText="1"/>
    </xf>
    <xf numFmtId="0" fontId="0" fillId="7" borderId="10" xfId="0" applyNumberFormat="1" applyFont="1" applyFill="1" applyBorder="1" applyAlignment="1" applyProtection="1">
      <alignment horizontal="center" vertical="top"/>
    </xf>
    <xf numFmtId="0" fontId="5" fillId="3" borderId="10" xfId="0" applyNumberFormat="1" applyFont="1" applyFill="1" applyBorder="1" applyAlignment="1" applyProtection="1">
      <alignment horizontal="center" vertical="top" wrapText="1"/>
    </xf>
    <xf numFmtId="0" fontId="5" fillId="8" borderId="10" xfId="0" applyNumberFormat="1" applyFont="1" applyFill="1" applyBorder="1" applyAlignment="1" applyProtection="1">
      <alignment horizontal="center" vertical="top" wrapText="1"/>
    </xf>
    <xf numFmtId="0" fontId="5" fillId="9" borderId="10" xfId="0" applyNumberFormat="1" applyFont="1" applyFill="1" applyBorder="1" applyAlignment="1" applyProtection="1">
      <alignment horizontal="center" vertical="top" wrapText="1"/>
    </xf>
    <xf numFmtId="0" fontId="5" fillId="10" borderId="10" xfId="0" applyNumberFormat="1" applyFont="1" applyFill="1" applyBorder="1" applyAlignment="1" applyProtection="1">
      <alignment horizontal="center" vertical="top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5" fillId="3" borderId="7" xfId="2" applyNumberFormat="1" applyFont="1" applyFill="1" applyBorder="1" applyAlignment="1">
      <alignment horizontal="center" vertical="center" wrapText="1"/>
    </xf>
    <xf numFmtId="0" fontId="3" fillId="12" borderId="1" xfId="3" applyFont="1" applyFill="1" applyBorder="1" applyAlignment="1">
      <alignment horizontal="center" vertical="center"/>
    </xf>
    <xf numFmtId="0" fontId="3" fillId="12" borderId="7" xfId="3" applyFont="1" applyFill="1" applyBorder="1" applyAlignment="1">
      <alignment horizontal="center" vertical="center"/>
    </xf>
    <xf numFmtId="0" fontId="6" fillId="12" borderId="1" xfId="3" applyFont="1" applyFill="1" applyBorder="1" applyAlignment="1">
      <alignment horizontal="center" vertical="center"/>
    </xf>
    <xf numFmtId="0" fontId="6" fillId="12" borderId="7" xfId="3" applyFont="1" applyFill="1" applyBorder="1" applyAlignment="1">
      <alignment horizontal="center" vertical="center"/>
    </xf>
  </cellXfs>
  <cellStyles count="5">
    <cellStyle name="Обычный" xfId="0" builtinId="0"/>
    <cellStyle name="Обычный 2" xfId="3"/>
    <cellStyle name="Обычный 3" xfId="2"/>
    <cellStyle name="Процентный" xfId="1" builtin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"/>
  <sheetViews>
    <sheetView tabSelected="1" workbookViewId="0">
      <pane xSplit="3" ySplit="3" topLeftCell="AK4" activePane="bottomRight" state="frozen"/>
      <selection pane="topRight" activeCell="D1" sqref="D1"/>
      <selection pane="bottomLeft" activeCell="A4" sqref="A4"/>
      <selection pane="bottomRight" activeCell="BA4" sqref="BA4:BA15"/>
    </sheetView>
  </sheetViews>
  <sheetFormatPr defaultRowHeight="15"/>
  <cols>
    <col min="1" max="1" width="7.28515625" style="1" customWidth="1"/>
    <col min="2" max="2" width="61.85546875" style="9" customWidth="1"/>
    <col min="3" max="3" width="11.28515625" style="9" customWidth="1"/>
    <col min="4" max="4" width="8.42578125" style="1" customWidth="1"/>
    <col min="5" max="6" width="9.28515625" style="1" bestFit="1" customWidth="1"/>
    <col min="7" max="7" width="8.85546875" style="1" customWidth="1"/>
    <col min="8" max="10" width="9.7109375" style="10" bestFit="1" customWidth="1"/>
    <col min="11" max="11" width="9.85546875" style="11" bestFit="1" customWidth="1"/>
    <col min="12" max="12" width="9.7109375" style="12" bestFit="1" customWidth="1"/>
    <col min="13" max="13" width="9.7109375" style="11" bestFit="1" customWidth="1"/>
    <col min="14" max="14" width="8.140625" style="13" customWidth="1"/>
    <col min="15" max="15" width="9.28515625" style="1" bestFit="1" customWidth="1"/>
    <col min="16" max="18" width="9.7109375" style="1" bestFit="1" customWidth="1"/>
    <col min="19" max="22" width="9.7109375" style="11" bestFit="1" customWidth="1"/>
    <col min="23" max="23" width="9.7109375" style="1" bestFit="1" customWidth="1"/>
    <col min="24" max="25" width="9.28515625" style="1" bestFit="1" customWidth="1"/>
    <col min="26" max="26" width="9.7109375" style="1" bestFit="1" customWidth="1"/>
    <col min="27" max="27" width="9.7109375" style="14" bestFit="1" customWidth="1"/>
    <col min="28" max="29" width="9.28515625" style="11" bestFit="1" customWidth="1"/>
    <col min="30" max="30" width="9.7109375" style="11" bestFit="1" customWidth="1"/>
    <col min="31" max="31" width="9.28515625" style="1" bestFit="1" customWidth="1"/>
    <col min="32" max="40" width="9.7109375" style="11" bestFit="1" customWidth="1"/>
    <col min="41" max="41" width="9.7109375" style="1" bestFit="1" customWidth="1"/>
    <col min="42" max="43" width="9.7109375" style="9" bestFit="1" customWidth="1"/>
    <col min="44" max="47" width="9.7109375" style="14" bestFit="1" customWidth="1"/>
    <col min="48" max="50" width="9.7109375" style="11" bestFit="1" customWidth="1"/>
    <col min="51" max="51" width="9.7109375" style="1" bestFit="1" customWidth="1"/>
    <col min="52" max="52" width="14.42578125" style="1" customWidth="1"/>
    <col min="53" max="53" width="11.7109375" style="1" customWidth="1"/>
    <col min="54" max="16384" width="9.140625" style="1"/>
  </cols>
  <sheetData>
    <row r="1" spans="1:53" s="40" customFormat="1" ht="15" customHeight="1">
      <c r="A1" s="102" t="s">
        <v>0</v>
      </c>
      <c r="B1" s="104" t="s">
        <v>1</v>
      </c>
      <c r="C1" s="106" t="s">
        <v>44</v>
      </c>
      <c r="D1" s="92" t="s">
        <v>2</v>
      </c>
      <c r="E1" s="93"/>
      <c r="F1" s="93"/>
      <c r="G1" s="93"/>
      <c r="H1" s="93"/>
      <c r="I1" s="93"/>
      <c r="J1" s="93"/>
      <c r="K1" s="93"/>
      <c r="L1" s="93"/>
      <c r="M1" s="93"/>
      <c r="N1" s="96" t="s">
        <v>77</v>
      </c>
      <c r="O1" s="88" t="s">
        <v>3</v>
      </c>
      <c r="P1" s="89"/>
      <c r="Q1" s="89"/>
      <c r="R1" s="89"/>
      <c r="S1" s="90"/>
      <c r="T1" s="90"/>
      <c r="U1" s="90"/>
      <c r="V1" s="91"/>
      <c r="W1" s="96" t="s">
        <v>4</v>
      </c>
      <c r="X1" s="98" t="s">
        <v>5</v>
      </c>
      <c r="Y1" s="100"/>
      <c r="Z1" s="100"/>
      <c r="AA1" s="100"/>
      <c r="AB1" s="100"/>
      <c r="AC1" s="100"/>
      <c r="AD1" s="101"/>
      <c r="AE1" s="110" t="s">
        <v>6</v>
      </c>
      <c r="AF1" s="88" t="s">
        <v>7</v>
      </c>
      <c r="AG1" s="89"/>
      <c r="AH1" s="90"/>
      <c r="AI1" s="90"/>
      <c r="AJ1" s="90"/>
      <c r="AK1" s="90"/>
      <c r="AL1" s="90"/>
      <c r="AM1" s="90"/>
      <c r="AN1" s="91"/>
      <c r="AO1" s="96" t="s">
        <v>8</v>
      </c>
      <c r="AP1" s="98" t="s">
        <v>9</v>
      </c>
      <c r="AQ1" s="99"/>
      <c r="AR1" s="100"/>
      <c r="AS1" s="100"/>
      <c r="AT1" s="100"/>
      <c r="AU1" s="100"/>
      <c r="AV1" s="100"/>
      <c r="AW1" s="100"/>
      <c r="AX1" s="101"/>
      <c r="AY1" s="96" t="s">
        <v>10</v>
      </c>
      <c r="AZ1" s="116" t="s">
        <v>11</v>
      </c>
      <c r="BA1" s="117"/>
    </row>
    <row r="2" spans="1:53" s="40" customFormat="1">
      <c r="A2" s="103"/>
      <c r="B2" s="105"/>
      <c r="C2" s="107"/>
      <c r="D2" s="82" t="s">
        <v>12</v>
      </c>
      <c r="E2" s="82" t="s">
        <v>13</v>
      </c>
      <c r="F2" s="82" t="s">
        <v>14</v>
      </c>
      <c r="G2" s="94" t="s">
        <v>15</v>
      </c>
      <c r="H2" s="95"/>
      <c r="I2" s="94" t="s">
        <v>16</v>
      </c>
      <c r="J2" s="95"/>
      <c r="K2" s="86" t="s">
        <v>17</v>
      </c>
      <c r="L2" s="86" t="s">
        <v>18</v>
      </c>
      <c r="M2" s="86" t="s">
        <v>19</v>
      </c>
      <c r="N2" s="97"/>
      <c r="O2" s="82" t="s">
        <v>20</v>
      </c>
      <c r="P2" s="84" t="s">
        <v>78</v>
      </c>
      <c r="Q2" s="85"/>
      <c r="R2" s="84" t="s">
        <v>21</v>
      </c>
      <c r="S2" s="85"/>
      <c r="T2" s="86" t="s">
        <v>22</v>
      </c>
      <c r="U2" s="86" t="s">
        <v>79</v>
      </c>
      <c r="V2" s="86" t="s">
        <v>23</v>
      </c>
      <c r="W2" s="97"/>
      <c r="X2" s="82" t="s">
        <v>24</v>
      </c>
      <c r="Y2" s="82" t="s">
        <v>25</v>
      </c>
      <c r="Z2" s="112" t="s">
        <v>26</v>
      </c>
      <c r="AA2" s="113"/>
      <c r="AB2" s="86" t="s">
        <v>27</v>
      </c>
      <c r="AC2" s="86" t="s">
        <v>28</v>
      </c>
      <c r="AD2" s="86" t="s">
        <v>29</v>
      </c>
      <c r="AE2" s="111"/>
      <c r="AF2" s="84" t="s">
        <v>30</v>
      </c>
      <c r="AG2" s="85"/>
      <c r="AH2" s="84" t="s">
        <v>31</v>
      </c>
      <c r="AI2" s="85"/>
      <c r="AJ2" s="84" t="s">
        <v>32</v>
      </c>
      <c r="AK2" s="85"/>
      <c r="AL2" s="86" t="s">
        <v>33</v>
      </c>
      <c r="AM2" s="86" t="s">
        <v>34</v>
      </c>
      <c r="AN2" s="86" t="s">
        <v>35</v>
      </c>
      <c r="AO2" s="97"/>
      <c r="AP2" s="84" t="s">
        <v>36</v>
      </c>
      <c r="AQ2" s="85"/>
      <c r="AR2" s="84" t="s">
        <v>37</v>
      </c>
      <c r="AS2" s="85"/>
      <c r="AT2" s="84" t="s">
        <v>38</v>
      </c>
      <c r="AU2" s="85"/>
      <c r="AV2" s="86" t="s">
        <v>39</v>
      </c>
      <c r="AW2" s="86" t="s">
        <v>40</v>
      </c>
      <c r="AX2" s="86" t="s">
        <v>41</v>
      </c>
      <c r="AY2" s="97"/>
      <c r="AZ2" s="114" t="s">
        <v>42</v>
      </c>
      <c r="BA2" s="108" t="s">
        <v>43</v>
      </c>
    </row>
    <row r="3" spans="1:53" s="40" customFormat="1">
      <c r="A3" s="103"/>
      <c r="B3" s="105"/>
      <c r="C3" s="107"/>
      <c r="D3" s="83"/>
      <c r="E3" s="83"/>
      <c r="F3" s="83"/>
      <c r="G3" s="41" t="s">
        <v>76</v>
      </c>
      <c r="H3" s="42" t="s">
        <v>81</v>
      </c>
      <c r="I3" s="41" t="s">
        <v>76</v>
      </c>
      <c r="J3" s="42" t="s">
        <v>81</v>
      </c>
      <c r="K3" s="87"/>
      <c r="L3" s="87"/>
      <c r="M3" s="87"/>
      <c r="N3" s="97"/>
      <c r="O3" s="83"/>
      <c r="P3" s="41" t="s">
        <v>76</v>
      </c>
      <c r="Q3" s="42" t="s">
        <v>81</v>
      </c>
      <c r="R3" s="41" t="s">
        <v>76</v>
      </c>
      <c r="S3" s="42" t="s">
        <v>81</v>
      </c>
      <c r="T3" s="87"/>
      <c r="U3" s="87"/>
      <c r="V3" s="87"/>
      <c r="W3" s="97"/>
      <c r="X3" s="83"/>
      <c r="Y3" s="83"/>
      <c r="Z3" s="41" t="s">
        <v>76</v>
      </c>
      <c r="AA3" s="42" t="s">
        <v>81</v>
      </c>
      <c r="AB3" s="87"/>
      <c r="AC3" s="87"/>
      <c r="AD3" s="87"/>
      <c r="AE3" s="111"/>
      <c r="AF3" s="42" t="s">
        <v>80</v>
      </c>
      <c r="AG3" s="42" t="s">
        <v>81</v>
      </c>
      <c r="AH3" s="42" t="s">
        <v>80</v>
      </c>
      <c r="AI3" s="42"/>
      <c r="AJ3" s="42" t="s">
        <v>80</v>
      </c>
      <c r="AK3" s="42"/>
      <c r="AL3" s="87"/>
      <c r="AM3" s="87"/>
      <c r="AN3" s="87"/>
      <c r="AO3" s="97"/>
      <c r="AP3" s="42" t="s">
        <v>80</v>
      </c>
      <c r="AQ3" s="42" t="s">
        <v>81</v>
      </c>
      <c r="AR3" s="42" t="s">
        <v>80</v>
      </c>
      <c r="AS3" s="42"/>
      <c r="AT3" s="42" t="s">
        <v>80</v>
      </c>
      <c r="AU3" s="42"/>
      <c r="AV3" s="87"/>
      <c r="AW3" s="87"/>
      <c r="AX3" s="87"/>
      <c r="AY3" s="97"/>
      <c r="AZ3" s="115"/>
      <c r="BA3" s="109"/>
    </row>
    <row r="4" spans="1:53">
      <c r="A4">
        <f>Лист1!C3</f>
        <v>1</v>
      </c>
      <c r="B4" t="str">
        <f>Лист1!B3</f>
        <v>Государственное автономное учреждение культуры «Приморский академический краевой драматический театр им. М. Горького»</v>
      </c>
      <c r="C4" s="37">
        <f>Лист2!B2</f>
        <v>106</v>
      </c>
      <c r="D4">
        <f>SUM(Лист1!D3:M3)</f>
        <v>2</v>
      </c>
      <c r="E4" s="45">
        <f>SUM(Лист1!N3:W3)</f>
        <v>6</v>
      </c>
      <c r="F4" s="3">
        <f>SUM(Лист1!X3:AC3)</f>
        <v>4</v>
      </c>
      <c r="G4" s="39">
        <f>Лист2!C2</f>
        <v>105</v>
      </c>
      <c r="H4" s="39">
        <f>Лист2!D2</f>
        <v>105</v>
      </c>
      <c r="I4" s="39">
        <f>Лист2!E2</f>
        <v>103</v>
      </c>
      <c r="J4" s="39">
        <f>Лист2!F2</f>
        <v>103</v>
      </c>
      <c r="K4" s="46">
        <f t="shared" ref="K4" si="0">(D4/10+E4/10)*50</f>
        <v>40</v>
      </c>
      <c r="L4" s="4">
        <f t="shared" ref="L4" si="1">MIN(F4*30,100)</f>
        <v>100</v>
      </c>
      <c r="M4" s="43">
        <f t="shared" ref="M4" si="2">(H4/G4+J4/I4)*50</f>
        <v>100</v>
      </c>
      <c r="N4" s="44">
        <f t="shared" ref="N4" si="3">ROUND(K4*0.3+L4*0.3+M4*0.4,0)</f>
        <v>82</v>
      </c>
      <c r="O4" s="47">
        <f>SUM(Лист1!AD3:AJ3)</f>
        <v>5</v>
      </c>
      <c r="P4" s="39"/>
      <c r="Q4" s="39"/>
      <c r="R4" s="39">
        <f t="shared" ref="R4" si="4">C4</f>
        <v>106</v>
      </c>
      <c r="S4" s="39">
        <f>Лист2!G2</f>
        <v>105</v>
      </c>
      <c r="T4" s="5">
        <f t="shared" ref="T4" si="5">MIN(100,O4*20)</f>
        <v>100</v>
      </c>
      <c r="U4" s="5">
        <f t="shared" ref="U4" si="6">(T4+V4)/2</f>
        <v>99.528301886792462</v>
      </c>
      <c r="V4" s="5">
        <f t="shared" ref="V4" si="7">S4*100/R4</f>
        <v>99.056603773584911</v>
      </c>
      <c r="W4" s="44">
        <f t="shared" ref="W4" si="8">ROUND(T4*0.3+U4*0.4+V4*0.3,0)</f>
        <v>100</v>
      </c>
      <c r="X4" s="2">
        <f>SUM(Лист1!AK3:AO3)</f>
        <v>4</v>
      </c>
      <c r="Y4" s="2">
        <f>SUM(Лист1!AP3:AU3)</f>
        <v>2</v>
      </c>
      <c r="Z4" s="38">
        <f>Лист2!H2</f>
        <v>5</v>
      </c>
      <c r="AA4" s="38">
        <f>Лист2!I2</f>
        <v>5</v>
      </c>
      <c r="AB4" s="6">
        <f t="shared" ref="AB4" si="9">MIN(X4*20,100)</f>
        <v>80</v>
      </c>
      <c r="AC4" s="6">
        <f t="shared" ref="AC4" si="10">MIN(Y4*20,100)</f>
        <v>40</v>
      </c>
      <c r="AD4" s="8">
        <f t="shared" ref="AD4" si="11">AA4*100/Z4</f>
        <v>100</v>
      </c>
      <c r="AE4" s="44">
        <f t="shared" ref="AE4" si="12">ROUND((0.3*AB4+0.4*AC4+0.3*AD4),0)</f>
        <v>70</v>
      </c>
      <c r="AF4" s="39">
        <f t="shared" ref="AF4" si="13">C4</f>
        <v>106</v>
      </c>
      <c r="AG4" s="39">
        <f>Лист2!J2</f>
        <v>104</v>
      </c>
      <c r="AH4" s="39">
        <f t="shared" ref="AH4" si="14">C4</f>
        <v>106</v>
      </c>
      <c r="AI4" s="39">
        <f>Лист2!K2</f>
        <v>104</v>
      </c>
      <c r="AJ4" s="39">
        <f>Лист2!L2</f>
        <v>98</v>
      </c>
      <c r="AK4" s="39">
        <f>Лист2!M2</f>
        <v>98</v>
      </c>
      <c r="AL4" s="8">
        <f t="shared" ref="AL4" si="15">AG4*100/AF4</f>
        <v>98.113207547169807</v>
      </c>
      <c r="AM4" s="8">
        <f t="shared" ref="AM4" si="16">AI4*100/AH4</f>
        <v>98.113207547169807</v>
      </c>
      <c r="AN4" s="8">
        <f t="shared" ref="AN4" si="17">AK4*100/AJ4</f>
        <v>100</v>
      </c>
      <c r="AO4" s="44">
        <f t="shared" ref="AO4" si="18">ROUND((0.4*AL4+0.4*AM4+0.2*AN4),0)</f>
        <v>98</v>
      </c>
      <c r="AP4" s="39">
        <f t="shared" ref="AP4" si="19">C4</f>
        <v>106</v>
      </c>
      <c r="AQ4" s="39">
        <f>Лист2!N2</f>
        <v>105</v>
      </c>
      <c r="AR4" s="39">
        <f t="shared" ref="AR4" si="20">C4</f>
        <v>106</v>
      </c>
      <c r="AS4" s="39">
        <f>Лист2!O2</f>
        <v>105</v>
      </c>
      <c r="AT4" s="39">
        <f t="shared" ref="AT4" si="21">C4</f>
        <v>106</v>
      </c>
      <c r="AU4" s="39">
        <f>Лист2!P2</f>
        <v>104</v>
      </c>
      <c r="AV4" s="8">
        <f t="shared" ref="AV4" si="22">AQ4*100/AP4</f>
        <v>99.056603773584911</v>
      </c>
      <c r="AW4" s="8">
        <f t="shared" ref="AW4" si="23">AS4*100/AR4</f>
        <v>99.056603773584911</v>
      </c>
      <c r="AX4" s="8">
        <f t="shared" ref="AX4" si="24">AU4*100/AT4</f>
        <v>98.113207547169807</v>
      </c>
      <c r="AY4" s="44">
        <f t="shared" ref="AY4" si="25">ROUND((0.3*AV4+0.2*AW4+0.5*AX4),0)</f>
        <v>99</v>
      </c>
      <c r="AZ4" s="48">
        <f t="shared" ref="AZ4" si="26">(N4+W4+AE4+AO4+AY4)/5</f>
        <v>89.8</v>
      </c>
      <c r="BA4" s="7">
        <f>RANK(AZ4,AZ$4:AZ$15)</f>
        <v>7</v>
      </c>
    </row>
    <row r="5" spans="1:53">
      <c r="A5">
        <f>Лист1!C4</f>
        <v>2</v>
      </c>
      <c r="B5" t="str">
        <f>Лист1!B4</f>
        <v>Государственное автономное учреждение культуры «Приморский краевой драматический театр молодёжи»</v>
      </c>
      <c r="C5" s="37">
        <f>Лист2!B3</f>
        <v>103</v>
      </c>
      <c r="D5">
        <f>SUM(Лист1!D4:M4)</f>
        <v>2</v>
      </c>
      <c r="E5" s="45">
        <f>SUM(Лист1!N4:W4)</f>
        <v>7</v>
      </c>
      <c r="F5" s="3">
        <f>SUM(Лист1!X4:AC4)</f>
        <v>3</v>
      </c>
      <c r="G5" s="39">
        <f>Лист2!C3</f>
        <v>103</v>
      </c>
      <c r="H5" s="39">
        <f>Лист2!D3</f>
        <v>102</v>
      </c>
      <c r="I5" s="39">
        <f>Лист2!E3</f>
        <v>103</v>
      </c>
      <c r="J5" s="39">
        <f>Лист2!F3</f>
        <v>102</v>
      </c>
      <c r="K5" s="46">
        <f t="shared" ref="K5:K15" si="27">(D5/10+E5/10)*50</f>
        <v>44.999999999999993</v>
      </c>
      <c r="L5" s="4">
        <f t="shared" ref="L5:L15" si="28">MIN(F5*30,100)</f>
        <v>90</v>
      </c>
      <c r="M5" s="43">
        <f t="shared" ref="M5:M15" si="29">(H5/G5+J5/I5)*50</f>
        <v>99.029126213592235</v>
      </c>
      <c r="N5" s="44">
        <f t="shared" ref="N5:N15" si="30">ROUND(K5*0.3+L5*0.3+M5*0.4,0)</f>
        <v>80</v>
      </c>
      <c r="O5" s="47">
        <f>SUM(Лист1!AD4:AJ4)</f>
        <v>5</v>
      </c>
      <c r="P5" s="39"/>
      <c r="Q5" s="39"/>
      <c r="R5" s="39">
        <f t="shared" ref="R5:R15" si="31">C5</f>
        <v>103</v>
      </c>
      <c r="S5" s="39">
        <f>Лист2!G3</f>
        <v>102</v>
      </c>
      <c r="T5" s="5">
        <f t="shared" ref="T5:T15" si="32">MIN(100,O5*20)</f>
        <v>100</v>
      </c>
      <c r="U5" s="5">
        <f t="shared" ref="U5:U15" si="33">(T5+V5)/2</f>
        <v>99.514563106796118</v>
      </c>
      <c r="V5" s="5">
        <f t="shared" ref="V5:V15" si="34">S5*100/R5</f>
        <v>99.029126213592235</v>
      </c>
      <c r="W5" s="44">
        <f t="shared" ref="W5:W15" si="35">ROUND(T5*0.3+U5*0.4+V5*0.3,0)</f>
        <v>100</v>
      </c>
      <c r="X5" s="2">
        <f>SUM(Лист1!AK4:AO4)</f>
        <v>2</v>
      </c>
      <c r="Y5" s="2">
        <f>SUM(Лист1!AP4:AU4)</f>
        <v>1</v>
      </c>
      <c r="Z5" s="38">
        <f>Лист2!H3</f>
        <v>4</v>
      </c>
      <c r="AA5" s="38">
        <f>Лист2!I3</f>
        <v>4</v>
      </c>
      <c r="AB5" s="6">
        <f t="shared" ref="AB5:AB15" si="36">MIN(X5*20,100)</f>
        <v>40</v>
      </c>
      <c r="AC5" s="6">
        <f t="shared" ref="AC5:AC15" si="37">MIN(Y5*20,100)</f>
        <v>20</v>
      </c>
      <c r="AD5" s="8">
        <f t="shared" ref="AD5:AD15" si="38">AA5*100/Z5</f>
        <v>100</v>
      </c>
      <c r="AE5" s="44">
        <f t="shared" ref="AE5:AE15" si="39">ROUND((0.3*AB5+0.4*AC5+0.3*AD5),0)</f>
        <v>50</v>
      </c>
      <c r="AF5" s="39">
        <f t="shared" ref="AF5:AF15" si="40">C5</f>
        <v>103</v>
      </c>
      <c r="AG5" s="39">
        <f>Лист2!J3</f>
        <v>102</v>
      </c>
      <c r="AH5" s="39">
        <f t="shared" ref="AH5:AH15" si="41">C5</f>
        <v>103</v>
      </c>
      <c r="AI5" s="39">
        <f>Лист2!K3</f>
        <v>103</v>
      </c>
      <c r="AJ5" s="39">
        <f>Лист2!L3</f>
        <v>98</v>
      </c>
      <c r="AK5" s="39">
        <f>Лист2!M3</f>
        <v>97</v>
      </c>
      <c r="AL5" s="8">
        <f t="shared" ref="AL5:AL15" si="42">AG5*100/AF5</f>
        <v>99.029126213592235</v>
      </c>
      <c r="AM5" s="8">
        <f t="shared" ref="AM5:AM15" si="43">AI5*100/AH5</f>
        <v>100</v>
      </c>
      <c r="AN5" s="8">
        <f t="shared" ref="AN5:AN15" si="44">AK5*100/AJ5</f>
        <v>98.979591836734699</v>
      </c>
      <c r="AO5" s="44">
        <f t="shared" ref="AO5:AO15" si="45">ROUND((0.4*AL5+0.4*AM5+0.2*AN5),0)</f>
        <v>99</v>
      </c>
      <c r="AP5" s="39">
        <f t="shared" ref="AP5:AP15" si="46">C5</f>
        <v>103</v>
      </c>
      <c r="AQ5" s="39">
        <f>Лист2!N3</f>
        <v>103</v>
      </c>
      <c r="AR5" s="39">
        <f t="shared" ref="AR5:AR15" si="47">C5</f>
        <v>103</v>
      </c>
      <c r="AS5" s="39">
        <f>Лист2!O3</f>
        <v>103</v>
      </c>
      <c r="AT5" s="39">
        <f t="shared" ref="AT5:AT15" si="48">C5</f>
        <v>103</v>
      </c>
      <c r="AU5" s="39">
        <f>Лист2!P3</f>
        <v>103</v>
      </c>
      <c r="AV5" s="8">
        <f t="shared" ref="AV5:AV15" si="49">AQ5*100/AP5</f>
        <v>100</v>
      </c>
      <c r="AW5" s="8">
        <f t="shared" ref="AW5:AW15" si="50">AS5*100/AR5</f>
        <v>100</v>
      </c>
      <c r="AX5" s="8">
        <f t="shared" ref="AX5:AX15" si="51">AU5*100/AT5</f>
        <v>100</v>
      </c>
      <c r="AY5" s="44">
        <f t="shared" ref="AY5:AY15" si="52">ROUND((0.3*AV5+0.2*AW5+0.5*AX5),0)</f>
        <v>100</v>
      </c>
      <c r="AZ5" s="48">
        <f t="shared" ref="AZ5:AZ15" si="53">(N5+W5+AE5+AO5+AY5)/5</f>
        <v>85.8</v>
      </c>
      <c r="BA5" s="7">
        <f t="shared" ref="BA5:BA15" si="54">RANK(AZ5,AZ$4:AZ$15)</f>
        <v>10</v>
      </c>
    </row>
    <row r="6" spans="1:53">
      <c r="A6">
        <f>Лист1!C5</f>
        <v>3</v>
      </c>
      <c r="B6" t="str">
        <f>Лист1!B5</f>
        <v>Государственное автономное учреждение культуры «Приморский краевой театр кукол»</v>
      </c>
      <c r="C6" s="37">
        <f>Лист2!B4</f>
        <v>111</v>
      </c>
      <c r="D6">
        <f>SUM(Лист1!D5:M5)</f>
        <v>7</v>
      </c>
      <c r="E6" s="45">
        <f>SUM(Лист1!N5:W5)</f>
        <v>8</v>
      </c>
      <c r="F6" s="3">
        <f>SUM(Лист1!X5:AC5)</f>
        <v>5</v>
      </c>
      <c r="G6" s="39">
        <f>Лист2!C4</f>
        <v>110</v>
      </c>
      <c r="H6" s="39">
        <f>Лист2!D4</f>
        <v>110</v>
      </c>
      <c r="I6" s="39">
        <f>Лист2!E4</f>
        <v>111</v>
      </c>
      <c r="J6" s="39">
        <f>Лист2!F4</f>
        <v>111</v>
      </c>
      <c r="K6" s="46">
        <f t="shared" si="27"/>
        <v>75</v>
      </c>
      <c r="L6" s="4">
        <f t="shared" si="28"/>
        <v>100</v>
      </c>
      <c r="M6" s="43">
        <f t="shared" si="29"/>
        <v>100</v>
      </c>
      <c r="N6" s="44">
        <f t="shared" si="30"/>
        <v>93</v>
      </c>
      <c r="O6" s="47">
        <f>SUM(Лист1!AD5:AJ5)</f>
        <v>5</v>
      </c>
      <c r="P6" s="39"/>
      <c r="Q6" s="39"/>
      <c r="R6" s="39">
        <f t="shared" si="31"/>
        <v>111</v>
      </c>
      <c r="S6" s="39">
        <f>Лист2!G4</f>
        <v>111</v>
      </c>
      <c r="T6" s="5">
        <f t="shared" si="32"/>
        <v>100</v>
      </c>
      <c r="U6" s="5">
        <f t="shared" si="33"/>
        <v>100</v>
      </c>
      <c r="V6" s="5">
        <f t="shared" si="34"/>
        <v>100</v>
      </c>
      <c r="W6" s="44">
        <f t="shared" si="35"/>
        <v>100</v>
      </c>
      <c r="X6" s="2">
        <f>SUM(Лист1!AK5:AO5)</f>
        <v>2</v>
      </c>
      <c r="Y6" s="2">
        <f>SUM(Лист1!AP5:AU5)</f>
        <v>1</v>
      </c>
      <c r="Z6" s="38">
        <f>Лист2!H4</f>
        <v>8</v>
      </c>
      <c r="AA6" s="38">
        <f>Лист2!I4</f>
        <v>8</v>
      </c>
      <c r="AB6" s="6">
        <f t="shared" si="36"/>
        <v>40</v>
      </c>
      <c r="AC6" s="6">
        <f t="shared" si="37"/>
        <v>20</v>
      </c>
      <c r="AD6" s="8">
        <f t="shared" si="38"/>
        <v>100</v>
      </c>
      <c r="AE6" s="44">
        <f t="shared" si="39"/>
        <v>50</v>
      </c>
      <c r="AF6" s="39">
        <f t="shared" si="40"/>
        <v>111</v>
      </c>
      <c r="AG6" s="39">
        <f>Лист2!J4</f>
        <v>111</v>
      </c>
      <c r="AH6" s="39">
        <f t="shared" si="41"/>
        <v>111</v>
      </c>
      <c r="AI6" s="39">
        <f>Лист2!K4</f>
        <v>111</v>
      </c>
      <c r="AJ6" s="39">
        <f>Лист2!L4</f>
        <v>109</v>
      </c>
      <c r="AK6" s="39">
        <f>Лист2!M4</f>
        <v>111</v>
      </c>
      <c r="AL6" s="8">
        <f t="shared" si="42"/>
        <v>100</v>
      </c>
      <c r="AM6" s="8">
        <f t="shared" si="43"/>
        <v>100</v>
      </c>
      <c r="AN6" s="8">
        <f t="shared" si="44"/>
        <v>101.8348623853211</v>
      </c>
      <c r="AO6" s="44">
        <f t="shared" si="45"/>
        <v>100</v>
      </c>
      <c r="AP6" s="39">
        <f t="shared" si="46"/>
        <v>111</v>
      </c>
      <c r="AQ6" s="39">
        <f>Лист2!N4</f>
        <v>111</v>
      </c>
      <c r="AR6" s="39">
        <f t="shared" si="47"/>
        <v>111</v>
      </c>
      <c r="AS6" s="39">
        <f>Лист2!O4</f>
        <v>109</v>
      </c>
      <c r="AT6" s="39">
        <f t="shared" si="48"/>
        <v>111</v>
      </c>
      <c r="AU6" s="39">
        <f>Лист2!P4</f>
        <v>109</v>
      </c>
      <c r="AV6" s="8">
        <f t="shared" si="49"/>
        <v>100</v>
      </c>
      <c r="AW6" s="8">
        <f t="shared" si="50"/>
        <v>98.198198198198199</v>
      </c>
      <c r="AX6" s="8">
        <f t="shared" si="51"/>
        <v>98.198198198198199</v>
      </c>
      <c r="AY6" s="44">
        <f t="shared" si="52"/>
        <v>99</v>
      </c>
      <c r="AZ6" s="48">
        <f t="shared" si="53"/>
        <v>88.4</v>
      </c>
      <c r="BA6" s="7">
        <f t="shared" si="54"/>
        <v>8</v>
      </c>
    </row>
    <row r="7" spans="1:53">
      <c r="A7">
        <f>Лист1!C6</f>
        <v>4</v>
      </c>
      <c r="B7" t="str">
        <f>Лист1!B6</f>
        <v>Муниципальное бюджетное учреждение культуры «Театр кукол г. Находка»</v>
      </c>
      <c r="C7" s="37">
        <f>Лист2!B5</f>
        <v>101</v>
      </c>
      <c r="D7">
        <f>SUM(Лист1!D6:M6)</f>
        <v>8</v>
      </c>
      <c r="E7" s="45">
        <f>SUM(Лист1!N6:W6)</f>
        <v>8</v>
      </c>
      <c r="F7" s="3">
        <f>SUM(Лист1!X6:AC6)</f>
        <v>4</v>
      </c>
      <c r="G7" s="39">
        <f>Лист2!C5</f>
        <v>101</v>
      </c>
      <c r="H7" s="39">
        <f>Лист2!D5</f>
        <v>101</v>
      </c>
      <c r="I7" s="39">
        <f>Лист2!E5</f>
        <v>101</v>
      </c>
      <c r="J7" s="39">
        <f>Лист2!F5</f>
        <v>100</v>
      </c>
      <c r="K7" s="46">
        <f t="shared" si="27"/>
        <v>80</v>
      </c>
      <c r="L7" s="4">
        <f t="shared" si="28"/>
        <v>100</v>
      </c>
      <c r="M7" s="43">
        <f t="shared" si="29"/>
        <v>99.504950495049499</v>
      </c>
      <c r="N7" s="44">
        <f t="shared" si="30"/>
        <v>94</v>
      </c>
      <c r="O7" s="47">
        <f>SUM(Лист1!AD6:AJ6)</f>
        <v>5</v>
      </c>
      <c r="P7" s="39"/>
      <c r="Q7" s="39"/>
      <c r="R7" s="39">
        <f t="shared" si="31"/>
        <v>101</v>
      </c>
      <c r="S7" s="39">
        <f>Лист2!G5</f>
        <v>101</v>
      </c>
      <c r="T7" s="5">
        <f t="shared" si="32"/>
        <v>100</v>
      </c>
      <c r="U7" s="5">
        <f t="shared" si="33"/>
        <v>100</v>
      </c>
      <c r="V7" s="5">
        <f t="shared" si="34"/>
        <v>100</v>
      </c>
      <c r="W7" s="44">
        <f t="shared" si="35"/>
        <v>100</v>
      </c>
      <c r="X7" s="2">
        <f>SUM(Лист1!AK6:AO6)</f>
        <v>4</v>
      </c>
      <c r="Y7" s="2">
        <f>SUM(Лист1!AP6:AU6)</f>
        <v>2</v>
      </c>
      <c r="Z7" s="38">
        <f>Лист2!H5</f>
        <v>2</v>
      </c>
      <c r="AA7" s="38">
        <f>Лист2!I5</f>
        <v>2</v>
      </c>
      <c r="AB7" s="6">
        <f t="shared" si="36"/>
        <v>80</v>
      </c>
      <c r="AC7" s="6">
        <f t="shared" si="37"/>
        <v>40</v>
      </c>
      <c r="AD7" s="8">
        <f t="shared" si="38"/>
        <v>100</v>
      </c>
      <c r="AE7" s="44">
        <f t="shared" si="39"/>
        <v>70</v>
      </c>
      <c r="AF7" s="39">
        <f t="shared" si="40"/>
        <v>101</v>
      </c>
      <c r="AG7" s="39">
        <f>Лист2!J5</f>
        <v>101</v>
      </c>
      <c r="AH7" s="39">
        <f t="shared" si="41"/>
        <v>101</v>
      </c>
      <c r="AI7" s="39">
        <f>Лист2!K5</f>
        <v>101</v>
      </c>
      <c r="AJ7" s="39">
        <f>Лист2!L5</f>
        <v>100</v>
      </c>
      <c r="AK7" s="39">
        <f>Лист2!M5</f>
        <v>99</v>
      </c>
      <c r="AL7" s="8">
        <f t="shared" si="42"/>
        <v>100</v>
      </c>
      <c r="AM7" s="8">
        <f t="shared" si="43"/>
        <v>100</v>
      </c>
      <c r="AN7" s="8">
        <f t="shared" si="44"/>
        <v>99</v>
      </c>
      <c r="AO7" s="44">
        <f t="shared" si="45"/>
        <v>100</v>
      </c>
      <c r="AP7" s="39">
        <f t="shared" si="46"/>
        <v>101</v>
      </c>
      <c r="AQ7" s="39">
        <f>Лист2!N5</f>
        <v>101</v>
      </c>
      <c r="AR7" s="39">
        <f t="shared" si="47"/>
        <v>101</v>
      </c>
      <c r="AS7" s="39">
        <f>Лист2!O5</f>
        <v>101</v>
      </c>
      <c r="AT7" s="39">
        <f t="shared" si="48"/>
        <v>101</v>
      </c>
      <c r="AU7" s="39">
        <f>Лист2!P5</f>
        <v>101</v>
      </c>
      <c r="AV7" s="8">
        <f t="shared" si="49"/>
        <v>100</v>
      </c>
      <c r="AW7" s="8">
        <f t="shared" si="50"/>
        <v>100</v>
      </c>
      <c r="AX7" s="8">
        <f t="shared" si="51"/>
        <v>100</v>
      </c>
      <c r="AY7" s="44">
        <f t="shared" si="52"/>
        <v>100</v>
      </c>
      <c r="AZ7" s="48">
        <f t="shared" si="53"/>
        <v>92.8</v>
      </c>
      <c r="BA7" s="7">
        <f t="shared" si="54"/>
        <v>4</v>
      </c>
    </row>
    <row r="8" spans="1:53">
      <c r="A8">
        <f>Лист1!C7</f>
        <v>5</v>
      </c>
      <c r="B8" t="str">
        <f>Лист1!B7</f>
        <v>Муниципальное бюджетное учреждение культуры «Театр драмы Уссурийского городского округа имени В.Ф. Комиссаржевской»</v>
      </c>
      <c r="C8" s="37">
        <f>Лист2!B6</f>
        <v>128</v>
      </c>
      <c r="D8">
        <f>SUM(Лист1!D7:M7)</f>
        <v>9</v>
      </c>
      <c r="E8" s="45">
        <f>SUM(Лист1!N7:W7)</f>
        <v>8</v>
      </c>
      <c r="F8" s="3">
        <f>SUM(Лист1!X7:AC7)</f>
        <v>2</v>
      </c>
      <c r="G8" s="39">
        <f>Лист2!C6</f>
        <v>109</v>
      </c>
      <c r="H8" s="39">
        <f>Лист2!D6</f>
        <v>109</v>
      </c>
      <c r="I8" s="39">
        <f>Лист2!E6</f>
        <v>119</v>
      </c>
      <c r="J8" s="39">
        <f>Лист2!F6</f>
        <v>113</v>
      </c>
      <c r="K8" s="46">
        <f t="shared" si="27"/>
        <v>85.000000000000014</v>
      </c>
      <c r="L8" s="4">
        <f t="shared" si="28"/>
        <v>60</v>
      </c>
      <c r="M8" s="43">
        <f t="shared" si="29"/>
        <v>97.47899159663865</v>
      </c>
      <c r="N8" s="44">
        <f t="shared" si="30"/>
        <v>82</v>
      </c>
      <c r="O8" s="47">
        <f>SUM(Лист1!AD7:AJ7)</f>
        <v>5</v>
      </c>
      <c r="P8" s="39"/>
      <c r="Q8" s="39"/>
      <c r="R8" s="39">
        <f t="shared" si="31"/>
        <v>128</v>
      </c>
      <c r="S8" s="39">
        <f>Лист2!G6</f>
        <v>127</v>
      </c>
      <c r="T8" s="5">
        <f t="shared" si="32"/>
        <v>100</v>
      </c>
      <c r="U8" s="5">
        <f t="shared" si="33"/>
        <v>99.609375</v>
      </c>
      <c r="V8" s="5">
        <f t="shared" si="34"/>
        <v>99.21875</v>
      </c>
      <c r="W8" s="44">
        <f t="shared" si="35"/>
        <v>100</v>
      </c>
      <c r="X8" s="2">
        <f>SUM(Лист1!AK7:AO7)</f>
        <v>2</v>
      </c>
      <c r="Y8" s="2">
        <f>SUM(Лист1!AP7:AU7)</f>
        <v>5</v>
      </c>
      <c r="Z8" s="38">
        <f>Лист2!H6</f>
        <v>5</v>
      </c>
      <c r="AA8" s="38">
        <f>Лист2!I6</f>
        <v>5</v>
      </c>
      <c r="AB8" s="6">
        <f t="shared" si="36"/>
        <v>40</v>
      </c>
      <c r="AC8" s="6">
        <f t="shared" si="37"/>
        <v>100</v>
      </c>
      <c r="AD8" s="8">
        <f t="shared" si="38"/>
        <v>100</v>
      </c>
      <c r="AE8" s="44">
        <f t="shared" si="39"/>
        <v>82</v>
      </c>
      <c r="AF8" s="39">
        <f t="shared" si="40"/>
        <v>128</v>
      </c>
      <c r="AG8" s="39">
        <f>Лист2!J6</f>
        <v>124</v>
      </c>
      <c r="AH8" s="39">
        <f t="shared" si="41"/>
        <v>128</v>
      </c>
      <c r="AI8" s="39">
        <f>Лист2!K6</f>
        <v>126</v>
      </c>
      <c r="AJ8" s="39">
        <f>Лист2!L6</f>
        <v>106</v>
      </c>
      <c r="AK8" s="39">
        <f>Лист2!M6</f>
        <v>96</v>
      </c>
      <c r="AL8" s="8">
        <f t="shared" si="42"/>
        <v>96.875</v>
      </c>
      <c r="AM8" s="8">
        <f t="shared" si="43"/>
        <v>98.4375</v>
      </c>
      <c r="AN8" s="8">
        <f t="shared" si="44"/>
        <v>90.566037735849051</v>
      </c>
      <c r="AO8" s="44">
        <f t="shared" si="45"/>
        <v>96</v>
      </c>
      <c r="AP8" s="39">
        <f t="shared" si="46"/>
        <v>128</v>
      </c>
      <c r="AQ8" s="39">
        <f>Лист2!N6</f>
        <v>127</v>
      </c>
      <c r="AR8" s="39">
        <f t="shared" si="47"/>
        <v>128</v>
      </c>
      <c r="AS8" s="39">
        <f>Лист2!O6</f>
        <v>122</v>
      </c>
      <c r="AT8" s="39">
        <f t="shared" si="48"/>
        <v>128</v>
      </c>
      <c r="AU8" s="39">
        <f>Лист2!P6</f>
        <v>126</v>
      </c>
      <c r="AV8" s="8">
        <f t="shared" si="49"/>
        <v>99.21875</v>
      </c>
      <c r="AW8" s="8">
        <f t="shared" si="50"/>
        <v>95.3125</v>
      </c>
      <c r="AX8" s="8">
        <f t="shared" si="51"/>
        <v>98.4375</v>
      </c>
      <c r="AY8" s="44">
        <f t="shared" si="52"/>
        <v>98</v>
      </c>
      <c r="AZ8" s="48">
        <f t="shared" si="53"/>
        <v>91.6</v>
      </c>
      <c r="BA8" s="7">
        <f t="shared" si="54"/>
        <v>6</v>
      </c>
    </row>
    <row r="9" spans="1:53">
      <c r="A9">
        <f>Лист1!C8</f>
        <v>6</v>
      </c>
      <c r="B9" t="str">
        <f>Лист1!B8</f>
        <v>Государственное автономное учреждение культуры «Приморская краевая филармония»</v>
      </c>
      <c r="C9" s="37">
        <f>Лист2!B7</f>
        <v>102</v>
      </c>
      <c r="D9">
        <f>SUM(Лист1!D8:M8)</f>
        <v>10</v>
      </c>
      <c r="E9" s="45">
        <f>SUM(Лист1!N8:W8)</f>
        <v>10</v>
      </c>
      <c r="F9" s="3">
        <f>SUM(Лист1!X8:AC8)</f>
        <v>6</v>
      </c>
      <c r="G9" s="39">
        <f>Лист2!C7</f>
        <v>94</v>
      </c>
      <c r="H9" s="39">
        <f>Лист2!D7</f>
        <v>91</v>
      </c>
      <c r="I9" s="39">
        <f>Лист2!E7</f>
        <v>98</v>
      </c>
      <c r="J9" s="39">
        <f>Лист2!F7</f>
        <v>97</v>
      </c>
      <c r="K9" s="46">
        <f t="shared" si="27"/>
        <v>100</v>
      </c>
      <c r="L9" s="4">
        <f t="shared" si="28"/>
        <v>100</v>
      </c>
      <c r="M9" s="43">
        <f t="shared" si="29"/>
        <v>97.894051237516294</v>
      </c>
      <c r="N9" s="44">
        <f t="shared" si="30"/>
        <v>99</v>
      </c>
      <c r="O9" s="47">
        <f>SUM(Лист1!AD8:AJ8)</f>
        <v>5</v>
      </c>
      <c r="P9" s="39"/>
      <c r="Q9" s="39"/>
      <c r="R9" s="39">
        <f t="shared" si="31"/>
        <v>102</v>
      </c>
      <c r="S9" s="39">
        <f>Лист2!G7</f>
        <v>99</v>
      </c>
      <c r="T9" s="5">
        <f t="shared" si="32"/>
        <v>100</v>
      </c>
      <c r="U9" s="5">
        <f t="shared" si="33"/>
        <v>98.529411764705884</v>
      </c>
      <c r="V9" s="5">
        <f t="shared" si="34"/>
        <v>97.058823529411768</v>
      </c>
      <c r="W9" s="44">
        <f t="shared" si="35"/>
        <v>99</v>
      </c>
      <c r="X9" s="2">
        <f>SUM(Лист1!AK8:AO8)</f>
        <v>4</v>
      </c>
      <c r="Y9" s="2">
        <f>SUM(Лист1!AP8:AU8)</f>
        <v>5</v>
      </c>
      <c r="Z9" s="38">
        <f>Лист2!H7</f>
        <v>5</v>
      </c>
      <c r="AA9" s="38">
        <f>Лист2!I7</f>
        <v>5</v>
      </c>
      <c r="AB9" s="6">
        <f t="shared" si="36"/>
        <v>80</v>
      </c>
      <c r="AC9" s="6">
        <f t="shared" si="37"/>
        <v>100</v>
      </c>
      <c r="AD9" s="8">
        <f t="shared" si="38"/>
        <v>100</v>
      </c>
      <c r="AE9" s="44">
        <f t="shared" si="39"/>
        <v>94</v>
      </c>
      <c r="AF9" s="39">
        <f t="shared" si="40"/>
        <v>102</v>
      </c>
      <c r="AG9" s="39">
        <f>Лист2!J7</f>
        <v>100</v>
      </c>
      <c r="AH9" s="39">
        <f t="shared" si="41"/>
        <v>102</v>
      </c>
      <c r="AI9" s="39">
        <f>Лист2!K7</f>
        <v>100</v>
      </c>
      <c r="AJ9" s="39">
        <f>Лист2!L7</f>
        <v>80</v>
      </c>
      <c r="AK9" s="39">
        <f>Лист2!M7</f>
        <v>78</v>
      </c>
      <c r="AL9" s="8">
        <f t="shared" si="42"/>
        <v>98.039215686274517</v>
      </c>
      <c r="AM9" s="8">
        <f t="shared" si="43"/>
        <v>98.039215686274517</v>
      </c>
      <c r="AN9" s="8">
        <f t="shared" si="44"/>
        <v>97.5</v>
      </c>
      <c r="AO9" s="44">
        <f t="shared" si="45"/>
        <v>98</v>
      </c>
      <c r="AP9" s="39">
        <f t="shared" si="46"/>
        <v>102</v>
      </c>
      <c r="AQ9" s="39">
        <f>Лист2!N7</f>
        <v>101</v>
      </c>
      <c r="AR9" s="39">
        <f t="shared" si="47"/>
        <v>102</v>
      </c>
      <c r="AS9" s="39">
        <f>Лист2!O7</f>
        <v>101</v>
      </c>
      <c r="AT9" s="39">
        <f t="shared" si="48"/>
        <v>102</v>
      </c>
      <c r="AU9" s="39">
        <f>Лист2!P7</f>
        <v>101</v>
      </c>
      <c r="AV9" s="8">
        <f t="shared" si="49"/>
        <v>99.019607843137251</v>
      </c>
      <c r="AW9" s="8">
        <f t="shared" si="50"/>
        <v>99.019607843137251</v>
      </c>
      <c r="AX9" s="8">
        <f t="shared" si="51"/>
        <v>99.019607843137251</v>
      </c>
      <c r="AY9" s="44">
        <f t="shared" si="52"/>
        <v>99</v>
      </c>
      <c r="AZ9" s="48">
        <f t="shared" si="53"/>
        <v>97.8</v>
      </c>
      <c r="BA9" s="7">
        <f t="shared" si="54"/>
        <v>1</v>
      </c>
    </row>
    <row r="10" spans="1:53">
      <c r="A10">
        <f>Лист1!C9</f>
        <v>7</v>
      </c>
      <c r="B10" t="str">
        <f>Лист1!B9</f>
        <v>Государственное автономное учреждение «Приморский краевой центр народной культуры»</v>
      </c>
      <c r="C10" s="37">
        <f>Лист2!B8</f>
        <v>106</v>
      </c>
      <c r="D10">
        <f>SUM(Лист1!D9:M9)</f>
        <v>7</v>
      </c>
      <c r="E10" s="45">
        <f>SUM(Лист1!N9:W9)</f>
        <v>7</v>
      </c>
      <c r="F10" s="3">
        <f>SUM(Лист1!X9:AC9)</f>
        <v>4</v>
      </c>
      <c r="G10" s="39">
        <f>Лист2!C8</f>
        <v>106</v>
      </c>
      <c r="H10" s="39">
        <f>Лист2!D8</f>
        <v>106</v>
      </c>
      <c r="I10" s="39">
        <f>Лист2!E8</f>
        <v>106</v>
      </c>
      <c r="J10" s="39">
        <f>Лист2!F8</f>
        <v>106</v>
      </c>
      <c r="K10" s="46">
        <f t="shared" si="27"/>
        <v>70</v>
      </c>
      <c r="L10" s="4">
        <f t="shared" si="28"/>
        <v>100</v>
      </c>
      <c r="M10" s="43">
        <f t="shared" si="29"/>
        <v>100</v>
      </c>
      <c r="N10" s="44">
        <f t="shared" si="30"/>
        <v>91</v>
      </c>
      <c r="O10" s="47">
        <f>SUM(Лист1!AD9:AJ9)</f>
        <v>5</v>
      </c>
      <c r="P10" s="39"/>
      <c r="Q10" s="39"/>
      <c r="R10" s="39">
        <f t="shared" si="31"/>
        <v>106</v>
      </c>
      <c r="S10" s="39">
        <f>Лист2!G8</f>
        <v>106</v>
      </c>
      <c r="T10" s="5">
        <f t="shared" si="32"/>
        <v>100</v>
      </c>
      <c r="U10" s="5">
        <f t="shared" si="33"/>
        <v>100</v>
      </c>
      <c r="V10" s="5">
        <f t="shared" si="34"/>
        <v>100</v>
      </c>
      <c r="W10" s="44">
        <f t="shared" si="35"/>
        <v>100</v>
      </c>
      <c r="X10" s="2">
        <f>SUM(Лист1!AK9:AO9)</f>
        <v>1</v>
      </c>
      <c r="Y10" s="2">
        <f>SUM(Лист1!AP9:AU9)</f>
        <v>1</v>
      </c>
      <c r="Z10" s="38">
        <f>Лист2!H8</f>
        <v>10</v>
      </c>
      <c r="AA10" s="38">
        <f>Лист2!I8</f>
        <v>10</v>
      </c>
      <c r="AB10" s="6">
        <f t="shared" si="36"/>
        <v>20</v>
      </c>
      <c r="AC10" s="6">
        <f t="shared" si="37"/>
        <v>20</v>
      </c>
      <c r="AD10" s="8">
        <f t="shared" si="38"/>
        <v>100</v>
      </c>
      <c r="AE10" s="44">
        <f t="shared" si="39"/>
        <v>44</v>
      </c>
      <c r="AF10" s="39">
        <f t="shared" si="40"/>
        <v>106</v>
      </c>
      <c r="AG10" s="39">
        <f>Лист2!J8</f>
        <v>106</v>
      </c>
      <c r="AH10" s="39">
        <f t="shared" si="41"/>
        <v>106</v>
      </c>
      <c r="AI10" s="39">
        <f>Лист2!K8</f>
        <v>106</v>
      </c>
      <c r="AJ10" s="39">
        <f>Лист2!L8</f>
        <v>103</v>
      </c>
      <c r="AK10" s="39">
        <f>Лист2!M8</f>
        <v>103</v>
      </c>
      <c r="AL10" s="8">
        <f t="shared" si="42"/>
        <v>100</v>
      </c>
      <c r="AM10" s="8">
        <f t="shared" si="43"/>
        <v>100</v>
      </c>
      <c r="AN10" s="8">
        <f t="shared" si="44"/>
        <v>100</v>
      </c>
      <c r="AO10" s="44">
        <f t="shared" si="45"/>
        <v>100</v>
      </c>
      <c r="AP10" s="39">
        <f t="shared" si="46"/>
        <v>106</v>
      </c>
      <c r="AQ10" s="39">
        <f>Лист2!N8</f>
        <v>106</v>
      </c>
      <c r="AR10" s="39">
        <f t="shared" si="47"/>
        <v>106</v>
      </c>
      <c r="AS10" s="39">
        <f>Лист2!O8</f>
        <v>106</v>
      </c>
      <c r="AT10" s="39">
        <f t="shared" si="48"/>
        <v>106</v>
      </c>
      <c r="AU10" s="39">
        <f>Лист2!P8</f>
        <v>105</v>
      </c>
      <c r="AV10" s="8">
        <f t="shared" si="49"/>
        <v>100</v>
      </c>
      <c r="AW10" s="8">
        <f t="shared" si="50"/>
        <v>100</v>
      </c>
      <c r="AX10" s="8">
        <f t="shared" si="51"/>
        <v>99.056603773584911</v>
      </c>
      <c r="AY10" s="44">
        <f t="shared" si="52"/>
        <v>100</v>
      </c>
      <c r="AZ10" s="48">
        <f t="shared" si="53"/>
        <v>87</v>
      </c>
      <c r="BA10" s="7">
        <f t="shared" si="54"/>
        <v>9</v>
      </c>
    </row>
    <row r="11" spans="1:53">
      <c r="A11">
        <f>Лист1!C10</f>
        <v>8</v>
      </c>
      <c r="B11" t="str">
        <f>Лист1!B10</f>
        <v>Краевое государственное автономное учреждение культуры «Приморский государственный объединенный музей им. В.К. Арсеньева» (с фиалами)</v>
      </c>
      <c r="C11" s="37">
        <f>Лист2!B9</f>
        <v>102</v>
      </c>
      <c r="D11">
        <f>SUM(Лист1!D10:M10)</f>
        <v>7</v>
      </c>
      <c r="E11" s="45">
        <f>SUM(Лист1!N10:W10)</f>
        <v>7</v>
      </c>
      <c r="F11" s="3">
        <f>SUM(Лист1!X10:AC10)</f>
        <v>4</v>
      </c>
      <c r="G11" s="39">
        <f>Лист2!C9</f>
        <v>101</v>
      </c>
      <c r="H11" s="39">
        <f>Лист2!D9</f>
        <v>101</v>
      </c>
      <c r="I11" s="39">
        <f>Лист2!E9</f>
        <v>102</v>
      </c>
      <c r="J11" s="39">
        <f>Лист2!F9</f>
        <v>102</v>
      </c>
      <c r="K11" s="46">
        <f t="shared" si="27"/>
        <v>70</v>
      </c>
      <c r="L11" s="4">
        <f t="shared" si="28"/>
        <v>100</v>
      </c>
      <c r="M11" s="43">
        <f t="shared" si="29"/>
        <v>100</v>
      </c>
      <c r="N11" s="44">
        <f t="shared" si="30"/>
        <v>91</v>
      </c>
      <c r="O11" s="47">
        <f>SUM(Лист1!AD10:AJ10)</f>
        <v>4</v>
      </c>
      <c r="P11" s="39"/>
      <c r="Q11" s="39"/>
      <c r="R11" s="39">
        <f t="shared" si="31"/>
        <v>102</v>
      </c>
      <c r="S11" s="39">
        <f>Лист2!G9</f>
        <v>102</v>
      </c>
      <c r="T11" s="5">
        <f t="shared" si="32"/>
        <v>80</v>
      </c>
      <c r="U11" s="5">
        <f t="shared" si="33"/>
        <v>90</v>
      </c>
      <c r="V11" s="5">
        <f t="shared" si="34"/>
        <v>100</v>
      </c>
      <c r="W11" s="44">
        <f t="shared" si="35"/>
        <v>90</v>
      </c>
      <c r="X11" s="2">
        <f>SUM(Лист1!AK10:AO10)</f>
        <v>2</v>
      </c>
      <c r="Y11" s="2">
        <f>SUM(Лист1!AP10:AU10)</f>
        <v>5</v>
      </c>
      <c r="Z11" s="38">
        <f>Лист2!H9</f>
        <v>6</v>
      </c>
      <c r="AA11" s="38">
        <f>Лист2!I9</f>
        <v>6</v>
      </c>
      <c r="AB11" s="6">
        <f t="shared" si="36"/>
        <v>40</v>
      </c>
      <c r="AC11" s="6">
        <f t="shared" si="37"/>
        <v>100</v>
      </c>
      <c r="AD11" s="8">
        <f t="shared" si="38"/>
        <v>100</v>
      </c>
      <c r="AE11" s="44">
        <f t="shared" si="39"/>
        <v>82</v>
      </c>
      <c r="AF11" s="39">
        <f t="shared" si="40"/>
        <v>102</v>
      </c>
      <c r="AG11" s="39">
        <f>Лист2!J9</f>
        <v>101</v>
      </c>
      <c r="AH11" s="39">
        <f t="shared" si="41"/>
        <v>102</v>
      </c>
      <c r="AI11" s="39">
        <f>Лист2!K9</f>
        <v>101</v>
      </c>
      <c r="AJ11" s="39">
        <f>Лист2!L9</f>
        <v>99</v>
      </c>
      <c r="AK11" s="39">
        <f>Лист2!M9</f>
        <v>99</v>
      </c>
      <c r="AL11" s="8">
        <f t="shared" si="42"/>
        <v>99.019607843137251</v>
      </c>
      <c r="AM11" s="8">
        <f t="shared" si="43"/>
        <v>99.019607843137251</v>
      </c>
      <c r="AN11" s="8">
        <f t="shared" si="44"/>
        <v>100</v>
      </c>
      <c r="AO11" s="44">
        <f t="shared" si="45"/>
        <v>99</v>
      </c>
      <c r="AP11" s="39">
        <f t="shared" si="46"/>
        <v>102</v>
      </c>
      <c r="AQ11" s="39">
        <f>Лист2!N9</f>
        <v>102</v>
      </c>
      <c r="AR11" s="39">
        <f t="shared" si="47"/>
        <v>102</v>
      </c>
      <c r="AS11" s="39">
        <f>Лист2!O9</f>
        <v>102</v>
      </c>
      <c r="AT11" s="39">
        <f t="shared" si="48"/>
        <v>102</v>
      </c>
      <c r="AU11" s="39">
        <f>Лист2!P9</f>
        <v>101</v>
      </c>
      <c r="AV11" s="8">
        <f t="shared" si="49"/>
        <v>100</v>
      </c>
      <c r="AW11" s="8">
        <f t="shared" si="50"/>
        <v>100</v>
      </c>
      <c r="AX11" s="8">
        <f t="shared" si="51"/>
        <v>99.019607843137251</v>
      </c>
      <c r="AY11" s="44">
        <f t="shared" si="52"/>
        <v>100</v>
      </c>
      <c r="AZ11" s="48">
        <f t="shared" si="53"/>
        <v>92.4</v>
      </c>
      <c r="BA11" s="7">
        <f t="shared" si="54"/>
        <v>5</v>
      </c>
    </row>
    <row r="12" spans="1:53">
      <c r="A12">
        <f>Лист1!C11</f>
        <v>9</v>
      </c>
      <c r="B12" t="str">
        <f>Лист1!B11</f>
        <v>Краевое государственное автономное учреждение культуры «Приморская государственная картинная галерея»</v>
      </c>
      <c r="C12" s="37">
        <f>Лист2!B10</f>
        <v>102</v>
      </c>
      <c r="D12">
        <f>SUM(Лист1!D11:M11)</f>
        <v>8</v>
      </c>
      <c r="E12" s="45">
        <f>SUM(Лист1!N11:W11)</f>
        <v>7</v>
      </c>
      <c r="F12" s="3">
        <f>SUM(Лист1!X11:AC11)</f>
        <v>4</v>
      </c>
      <c r="G12" s="39">
        <f>Лист2!C10</f>
        <v>101</v>
      </c>
      <c r="H12" s="39">
        <f>Лист2!D10</f>
        <v>101</v>
      </c>
      <c r="I12" s="39">
        <f>Лист2!E10</f>
        <v>102</v>
      </c>
      <c r="J12" s="39">
        <f>Лист2!F10</f>
        <v>102</v>
      </c>
      <c r="K12" s="46">
        <f t="shared" si="27"/>
        <v>75</v>
      </c>
      <c r="L12" s="4">
        <f t="shared" si="28"/>
        <v>100</v>
      </c>
      <c r="M12" s="43">
        <f t="shared" si="29"/>
        <v>100</v>
      </c>
      <c r="N12" s="44">
        <f t="shared" si="30"/>
        <v>93</v>
      </c>
      <c r="O12" s="47">
        <f>SUM(Лист1!AD11:AJ11)</f>
        <v>5</v>
      </c>
      <c r="P12" s="39"/>
      <c r="Q12" s="39"/>
      <c r="R12" s="39">
        <f t="shared" si="31"/>
        <v>102</v>
      </c>
      <c r="S12" s="39">
        <f>Лист2!G10</f>
        <v>102</v>
      </c>
      <c r="T12" s="5">
        <f t="shared" si="32"/>
        <v>100</v>
      </c>
      <c r="U12" s="5">
        <f t="shared" si="33"/>
        <v>100</v>
      </c>
      <c r="V12" s="5">
        <f t="shared" si="34"/>
        <v>100</v>
      </c>
      <c r="W12" s="44">
        <f t="shared" si="35"/>
        <v>100</v>
      </c>
      <c r="X12" s="2">
        <f>SUM(Лист1!AK11:AO11)</f>
        <v>2</v>
      </c>
      <c r="Y12" s="2">
        <f>SUM(Лист1!AP11:AU11)</f>
        <v>6</v>
      </c>
      <c r="Z12" s="38">
        <f>Лист2!H10</f>
        <v>2</v>
      </c>
      <c r="AA12" s="38">
        <f>Лист2!I10</f>
        <v>2</v>
      </c>
      <c r="AB12" s="6">
        <f t="shared" si="36"/>
        <v>40</v>
      </c>
      <c r="AC12" s="6">
        <f t="shared" si="37"/>
        <v>100</v>
      </c>
      <c r="AD12" s="8">
        <f t="shared" si="38"/>
        <v>100</v>
      </c>
      <c r="AE12" s="44">
        <f t="shared" si="39"/>
        <v>82</v>
      </c>
      <c r="AF12" s="39">
        <f t="shared" si="40"/>
        <v>102</v>
      </c>
      <c r="AG12" s="39">
        <f>Лист2!J10</f>
        <v>102</v>
      </c>
      <c r="AH12" s="39">
        <f t="shared" si="41"/>
        <v>102</v>
      </c>
      <c r="AI12" s="39">
        <f>Лист2!K10</f>
        <v>102</v>
      </c>
      <c r="AJ12" s="39">
        <f>Лист2!L10</f>
        <v>102</v>
      </c>
      <c r="AK12" s="39">
        <f>Лист2!M10</f>
        <v>102</v>
      </c>
      <c r="AL12" s="8">
        <f t="shared" si="42"/>
        <v>100</v>
      </c>
      <c r="AM12" s="8">
        <f t="shared" si="43"/>
        <v>100</v>
      </c>
      <c r="AN12" s="8">
        <f t="shared" si="44"/>
        <v>100</v>
      </c>
      <c r="AO12" s="44">
        <f t="shared" si="45"/>
        <v>100</v>
      </c>
      <c r="AP12" s="39">
        <f t="shared" si="46"/>
        <v>102</v>
      </c>
      <c r="AQ12" s="39">
        <f>Лист2!N10</f>
        <v>102</v>
      </c>
      <c r="AR12" s="39">
        <f t="shared" si="47"/>
        <v>102</v>
      </c>
      <c r="AS12" s="39">
        <f>Лист2!O10</f>
        <v>102</v>
      </c>
      <c r="AT12" s="39">
        <f t="shared" si="48"/>
        <v>102</v>
      </c>
      <c r="AU12" s="39">
        <f>Лист2!P10</f>
        <v>102</v>
      </c>
      <c r="AV12" s="8">
        <f t="shared" si="49"/>
        <v>100</v>
      </c>
      <c r="AW12" s="8">
        <f t="shared" si="50"/>
        <v>100</v>
      </c>
      <c r="AX12" s="8">
        <f t="shared" si="51"/>
        <v>100</v>
      </c>
      <c r="AY12" s="44">
        <f t="shared" si="52"/>
        <v>100</v>
      </c>
      <c r="AZ12" s="48">
        <f t="shared" si="53"/>
        <v>95</v>
      </c>
      <c r="BA12" s="7">
        <f t="shared" si="54"/>
        <v>2</v>
      </c>
    </row>
    <row r="13" spans="1:53">
      <c r="A13">
        <f>Лист1!C12</f>
        <v>10</v>
      </c>
      <c r="B13" t="str">
        <f>Лист1!B12</f>
        <v>Государственное бюджетное учреждение культуры «Приморская государственная публичная библиотека им. А.М. Горького»</v>
      </c>
      <c r="C13" s="37">
        <f>Лист2!B11</f>
        <v>103</v>
      </c>
      <c r="D13">
        <f>SUM(Лист1!D12:M12)</f>
        <v>5</v>
      </c>
      <c r="E13" s="45">
        <f>SUM(Лист1!N12:W12)</f>
        <v>8</v>
      </c>
      <c r="F13" s="3">
        <f>SUM(Лист1!X12:AC12)</f>
        <v>4</v>
      </c>
      <c r="G13" s="39">
        <f>Лист2!C11</f>
        <v>99</v>
      </c>
      <c r="H13" s="39">
        <f>Лист2!D11</f>
        <v>97</v>
      </c>
      <c r="I13" s="39">
        <f>Лист2!E11</f>
        <v>102</v>
      </c>
      <c r="J13" s="39">
        <f>Лист2!F11</f>
        <v>98</v>
      </c>
      <c r="K13" s="46">
        <f t="shared" si="27"/>
        <v>65</v>
      </c>
      <c r="L13" s="4">
        <f t="shared" si="28"/>
        <v>100</v>
      </c>
      <c r="M13" s="43">
        <f t="shared" si="29"/>
        <v>97.029114676173506</v>
      </c>
      <c r="N13" s="44">
        <f t="shared" si="30"/>
        <v>88</v>
      </c>
      <c r="O13" s="47">
        <f>SUM(Лист1!AD12:AJ12)</f>
        <v>4</v>
      </c>
      <c r="P13" s="39"/>
      <c r="Q13" s="39"/>
      <c r="R13" s="39">
        <f t="shared" si="31"/>
        <v>103</v>
      </c>
      <c r="S13" s="39">
        <f>Лист2!G11</f>
        <v>99</v>
      </c>
      <c r="T13" s="5">
        <f t="shared" si="32"/>
        <v>80</v>
      </c>
      <c r="U13" s="5">
        <f t="shared" si="33"/>
        <v>88.05825242718447</v>
      </c>
      <c r="V13" s="5">
        <f t="shared" si="34"/>
        <v>96.116504854368927</v>
      </c>
      <c r="W13" s="44">
        <f t="shared" si="35"/>
        <v>88</v>
      </c>
      <c r="X13" s="2">
        <f>SUM(Лист1!AK12:AO12)</f>
        <v>1</v>
      </c>
      <c r="Y13" s="2">
        <f>SUM(Лист1!AP12:AU12)</f>
        <v>2</v>
      </c>
      <c r="Z13" s="38">
        <f>Лист2!H11</f>
        <v>8</v>
      </c>
      <c r="AA13" s="38">
        <f>Лист2!I11</f>
        <v>8</v>
      </c>
      <c r="AB13" s="6">
        <f t="shared" si="36"/>
        <v>20</v>
      </c>
      <c r="AC13" s="6">
        <f t="shared" si="37"/>
        <v>40</v>
      </c>
      <c r="AD13" s="8">
        <f t="shared" si="38"/>
        <v>100</v>
      </c>
      <c r="AE13" s="44">
        <f t="shared" si="39"/>
        <v>52</v>
      </c>
      <c r="AF13" s="39">
        <f t="shared" si="40"/>
        <v>103</v>
      </c>
      <c r="AG13" s="39">
        <f>Лист2!J11</f>
        <v>98</v>
      </c>
      <c r="AH13" s="39">
        <f t="shared" si="41"/>
        <v>103</v>
      </c>
      <c r="AI13" s="39">
        <f>Лист2!K11</f>
        <v>99</v>
      </c>
      <c r="AJ13" s="39">
        <f>Лист2!L11</f>
        <v>100</v>
      </c>
      <c r="AK13" s="39">
        <f>Лист2!M11</f>
        <v>99</v>
      </c>
      <c r="AL13" s="8">
        <f t="shared" si="42"/>
        <v>95.145631067961162</v>
      </c>
      <c r="AM13" s="8">
        <f t="shared" si="43"/>
        <v>96.116504854368927</v>
      </c>
      <c r="AN13" s="8">
        <f t="shared" si="44"/>
        <v>99</v>
      </c>
      <c r="AO13" s="44">
        <f t="shared" si="45"/>
        <v>96</v>
      </c>
      <c r="AP13" s="39">
        <f t="shared" si="46"/>
        <v>103</v>
      </c>
      <c r="AQ13" s="39">
        <f>Лист2!N11</f>
        <v>99</v>
      </c>
      <c r="AR13" s="39">
        <f t="shared" si="47"/>
        <v>103</v>
      </c>
      <c r="AS13" s="39">
        <f>Лист2!O11</f>
        <v>101</v>
      </c>
      <c r="AT13" s="39">
        <f t="shared" si="48"/>
        <v>103</v>
      </c>
      <c r="AU13" s="39">
        <f>Лист2!P11</f>
        <v>99</v>
      </c>
      <c r="AV13" s="8">
        <f t="shared" si="49"/>
        <v>96.116504854368927</v>
      </c>
      <c r="AW13" s="8">
        <f t="shared" si="50"/>
        <v>98.05825242718447</v>
      </c>
      <c r="AX13" s="8">
        <f t="shared" si="51"/>
        <v>96.116504854368927</v>
      </c>
      <c r="AY13" s="44">
        <f t="shared" si="52"/>
        <v>97</v>
      </c>
      <c r="AZ13" s="48">
        <f t="shared" si="53"/>
        <v>84.2</v>
      </c>
      <c r="BA13" s="7">
        <f t="shared" si="54"/>
        <v>11</v>
      </c>
    </row>
    <row r="14" spans="1:53">
      <c r="A14">
        <f>Лист1!C13</f>
        <v>11</v>
      </c>
      <c r="B14" t="str">
        <f>Лист1!B13</f>
        <v>Государственное казенное учреждение культуры «Приморская краевая детская библиотека»</v>
      </c>
      <c r="C14" s="37">
        <f>Лист2!B12</f>
        <v>132</v>
      </c>
      <c r="D14">
        <f>SUM(Лист1!D13:M13)</f>
        <v>2</v>
      </c>
      <c r="E14" s="45">
        <f>SUM(Лист1!N13:W13)</f>
        <v>8</v>
      </c>
      <c r="F14" s="3">
        <f>SUM(Лист1!X13:AC13)</f>
        <v>5</v>
      </c>
      <c r="G14" s="39">
        <f>Лист2!C12</f>
        <v>94</v>
      </c>
      <c r="H14" s="39">
        <f>Лист2!D12</f>
        <v>93</v>
      </c>
      <c r="I14" s="39">
        <f>Лист2!E12</f>
        <v>106</v>
      </c>
      <c r="J14" s="39">
        <f>Лист2!F12</f>
        <v>105</v>
      </c>
      <c r="K14" s="46">
        <f t="shared" si="27"/>
        <v>50</v>
      </c>
      <c r="L14" s="4">
        <f t="shared" si="28"/>
        <v>100</v>
      </c>
      <c r="M14" s="43">
        <f t="shared" si="29"/>
        <v>98.996386993175435</v>
      </c>
      <c r="N14" s="44">
        <f t="shared" si="30"/>
        <v>85</v>
      </c>
      <c r="O14" s="47">
        <f>SUM(Лист1!AD13:AJ13)</f>
        <v>4</v>
      </c>
      <c r="P14" s="39"/>
      <c r="Q14" s="39"/>
      <c r="R14" s="39">
        <f t="shared" si="31"/>
        <v>132</v>
      </c>
      <c r="S14" s="39">
        <f>Лист2!G12</f>
        <v>130</v>
      </c>
      <c r="T14" s="5">
        <f t="shared" si="32"/>
        <v>80</v>
      </c>
      <c r="U14" s="5">
        <f t="shared" si="33"/>
        <v>89.242424242424249</v>
      </c>
      <c r="V14" s="5">
        <f t="shared" si="34"/>
        <v>98.484848484848484</v>
      </c>
      <c r="W14" s="44">
        <f t="shared" si="35"/>
        <v>89</v>
      </c>
      <c r="X14" s="2">
        <f>SUM(Лист1!AK13:AO13)</f>
        <v>2</v>
      </c>
      <c r="Y14" s="2">
        <f>SUM(Лист1!AP13:AU13)</f>
        <v>3</v>
      </c>
      <c r="Z14" s="38">
        <f>Лист2!H12</f>
        <v>1</v>
      </c>
      <c r="AA14" s="38">
        <f>Лист2!I12</f>
        <v>0</v>
      </c>
      <c r="AB14" s="6">
        <f t="shared" si="36"/>
        <v>40</v>
      </c>
      <c r="AC14" s="6">
        <f t="shared" si="37"/>
        <v>60</v>
      </c>
      <c r="AD14" s="8">
        <f t="shared" si="38"/>
        <v>0</v>
      </c>
      <c r="AE14" s="44">
        <f t="shared" si="39"/>
        <v>36</v>
      </c>
      <c r="AF14" s="39">
        <f t="shared" si="40"/>
        <v>132</v>
      </c>
      <c r="AG14" s="39">
        <f>Лист2!J12</f>
        <v>131</v>
      </c>
      <c r="AH14" s="39">
        <f t="shared" si="41"/>
        <v>132</v>
      </c>
      <c r="AI14" s="39">
        <f>Лист2!K12</f>
        <v>131</v>
      </c>
      <c r="AJ14" s="39">
        <f>Лист2!L12</f>
        <v>106</v>
      </c>
      <c r="AK14" s="39">
        <f>Лист2!M12</f>
        <v>104</v>
      </c>
      <c r="AL14" s="8">
        <f t="shared" si="42"/>
        <v>99.242424242424249</v>
      </c>
      <c r="AM14" s="8">
        <f t="shared" si="43"/>
        <v>99.242424242424249</v>
      </c>
      <c r="AN14" s="8">
        <f t="shared" si="44"/>
        <v>98.113207547169807</v>
      </c>
      <c r="AO14" s="44">
        <f t="shared" si="45"/>
        <v>99</v>
      </c>
      <c r="AP14" s="39">
        <f t="shared" si="46"/>
        <v>132</v>
      </c>
      <c r="AQ14" s="39">
        <f>Лист2!N12</f>
        <v>132</v>
      </c>
      <c r="AR14" s="39">
        <f t="shared" si="47"/>
        <v>132</v>
      </c>
      <c r="AS14" s="39">
        <f>Лист2!O12</f>
        <v>119</v>
      </c>
      <c r="AT14" s="39">
        <f t="shared" si="48"/>
        <v>132</v>
      </c>
      <c r="AU14" s="39">
        <f>Лист2!P12</f>
        <v>132</v>
      </c>
      <c r="AV14" s="8">
        <f t="shared" si="49"/>
        <v>100</v>
      </c>
      <c r="AW14" s="8">
        <f t="shared" si="50"/>
        <v>90.151515151515156</v>
      </c>
      <c r="AX14" s="8">
        <f t="shared" si="51"/>
        <v>100</v>
      </c>
      <c r="AY14" s="44">
        <f t="shared" si="52"/>
        <v>98</v>
      </c>
      <c r="AZ14" s="48">
        <f t="shared" si="53"/>
        <v>81.400000000000006</v>
      </c>
      <c r="BA14" s="7">
        <f t="shared" si="54"/>
        <v>12</v>
      </c>
    </row>
    <row r="15" spans="1:53">
      <c r="A15">
        <f>Лист1!C14</f>
        <v>12</v>
      </c>
      <c r="B15" t="str">
        <f>Лист1!B14</f>
        <v>Государственное казенное учреждение культуры «Приморская краевая библиотека для слепых»</v>
      </c>
      <c r="C15" s="37">
        <f>Лист2!B13</f>
        <v>145</v>
      </c>
      <c r="D15">
        <f>SUM(Лист1!D14:M14)</f>
        <v>8</v>
      </c>
      <c r="E15" s="45">
        <f>SUM(Лист1!N14:W14)</f>
        <v>8</v>
      </c>
      <c r="F15" s="3">
        <f>SUM(Лист1!X14:AC14)</f>
        <v>4</v>
      </c>
      <c r="G15" s="39">
        <f>Лист2!C13</f>
        <v>120</v>
      </c>
      <c r="H15" s="39">
        <f>Лист2!D13</f>
        <v>117</v>
      </c>
      <c r="I15" s="39">
        <f>Лист2!E13</f>
        <v>106</v>
      </c>
      <c r="J15" s="39">
        <f>Лист2!F13</f>
        <v>100</v>
      </c>
      <c r="K15" s="46">
        <f t="shared" si="27"/>
        <v>80</v>
      </c>
      <c r="L15" s="4">
        <f t="shared" si="28"/>
        <v>100</v>
      </c>
      <c r="M15" s="43">
        <f t="shared" si="29"/>
        <v>95.919811320754718</v>
      </c>
      <c r="N15" s="44">
        <f t="shared" si="30"/>
        <v>92</v>
      </c>
      <c r="O15" s="47">
        <f>SUM(Лист1!AD14:AJ14)</f>
        <v>5</v>
      </c>
      <c r="P15" s="39"/>
      <c r="Q15" s="39"/>
      <c r="R15" s="39">
        <f t="shared" si="31"/>
        <v>145</v>
      </c>
      <c r="S15" s="39">
        <f>Лист2!G13</f>
        <v>145</v>
      </c>
      <c r="T15" s="5">
        <f t="shared" si="32"/>
        <v>100</v>
      </c>
      <c r="U15" s="5">
        <f t="shared" si="33"/>
        <v>100</v>
      </c>
      <c r="V15" s="5">
        <f t="shared" si="34"/>
        <v>100</v>
      </c>
      <c r="W15" s="44">
        <f t="shared" si="35"/>
        <v>100</v>
      </c>
      <c r="X15" s="2">
        <f>SUM(Лист1!AK14:AO14)</f>
        <v>4</v>
      </c>
      <c r="Y15" s="2">
        <f>SUM(Лист1!AP14:AU14)</f>
        <v>3</v>
      </c>
      <c r="Z15" s="38">
        <f>Лист2!H13</f>
        <v>126</v>
      </c>
      <c r="AA15" s="38">
        <f>Лист2!I13</f>
        <v>122</v>
      </c>
      <c r="AB15" s="6">
        <f t="shared" si="36"/>
        <v>80</v>
      </c>
      <c r="AC15" s="6">
        <f t="shared" si="37"/>
        <v>60</v>
      </c>
      <c r="AD15" s="8">
        <f t="shared" si="38"/>
        <v>96.825396825396822</v>
      </c>
      <c r="AE15" s="44">
        <f t="shared" si="39"/>
        <v>77</v>
      </c>
      <c r="AF15" s="39">
        <f t="shared" si="40"/>
        <v>145</v>
      </c>
      <c r="AG15" s="39">
        <f>Лист2!J13</f>
        <v>145</v>
      </c>
      <c r="AH15" s="39">
        <f t="shared" si="41"/>
        <v>145</v>
      </c>
      <c r="AI15" s="39">
        <f>Лист2!K13</f>
        <v>145</v>
      </c>
      <c r="AJ15" s="39">
        <f>Лист2!L13</f>
        <v>135</v>
      </c>
      <c r="AK15" s="39">
        <f>Лист2!M13</f>
        <v>137</v>
      </c>
      <c r="AL15" s="8">
        <f t="shared" si="42"/>
        <v>100</v>
      </c>
      <c r="AM15" s="8">
        <f t="shared" si="43"/>
        <v>100</v>
      </c>
      <c r="AN15" s="8">
        <f t="shared" si="44"/>
        <v>101.48148148148148</v>
      </c>
      <c r="AO15" s="44">
        <f t="shared" si="45"/>
        <v>100</v>
      </c>
      <c r="AP15" s="39">
        <f t="shared" si="46"/>
        <v>145</v>
      </c>
      <c r="AQ15" s="39">
        <f>Лист2!N13</f>
        <v>145</v>
      </c>
      <c r="AR15" s="39">
        <f t="shared" si="47"/>
        <v>145</v>
      </c>
      <c r="AS15" s="39">
        <f>Лист2!O13</f>
        <v>145</v>
      </c>
      <c r="AT15" s="39">
        <f t="shared" si="48"/>
        <v>145</v>
      </c>
      <c r="AU15" s="39">
        <f>Лист2!P13</f>
        <v>145</v>
      </c>
      <c r="AV15" s="8">
        <f t="shared" si="49"/>
        <v>100</v>
      </c>
      <c r="AW15" s="8">
        <f t="shared" si="50"/>
        <v>100</v>
      </c>
      <c r="AX15" s="8">
        <f t="shared" si="51"/>
        <v>100</v>
      </c>
      <c r="AY15" s="44">
        <f t="shared" si="52"/>
        <v>100</v>
      </c>
      <c r="AZ15" s="48">
        <f t="shared" si="53"/>
        <v>93.8</v>
      </c>
      <c r="BA15" s="7">
        <f t="shared" si="54"/>
        <v>3</v>
      </c>
    </row>
  </sheetData>
  <autoFilter ref="A3:BA3">
    <sortState ref="A6:AU55">
      <sortCondition ref="A3"/>
    </sortState>
  </autoFilter>
  <sortState ref="A3:AM16">
    <sortCondition ref="A3:A16"/>
  </sortState>
  <mergeCells count="48">
    <mergeCell ref="BA2:BA3"/>
    <mergeCell ref="W1:W3"/>
    <mergeCell ref="AE1:AE3"/>
    <mergeCell ref="X2:X3"/>
    <mergeCell ref="Y2:Y3"/>
    <mergeCell ref="Z2:AA2"/>
    <mergeCell ref="AB2:AB3"/>
    <mergeCell ref="AC2:AC3"/>
    <mergeCell ref="AD2:AD3"/>
    <mergeCell ref="AW2:AW3"/>
    <mergeCell ref="AX2:AX3"/>
    <mergeCell ref="AO1:AO3"/>
    <mergeCell ref="AY1:AY3"/>
    <mergeCell ref="AZ2:AZ3"/>
    <mergeCell ref="AZ1:BA1"/>
    <mergeCell ref="X1:AD1"/>
    <mergeCell ref="A1:A3"/>
    <mergeCell ref="B1:B3"/>
    <mergeCell ref="C1:C3"/>
    <mergeCell ref="D2:D3"/>
    <mergeCell ref="E2:E3"/>
    <mergeCell ref="AF1:AN1"/>
    <mergeCell ref="AP1:AX1"/>
    <mergeCell ref="AL2:AL3"/>
    <mergeCell ref="AM2:AM3"/>
    <mergeCell ref="AN2:AN3"/>
    <mergeCell ref="AV2:AV3"/>
    <mergeCell ref="AP2:AQ2"/>
    <mergeCell ref="AR2:AS2"/>
    <mergeCell ref="AT2:AU2"/>
    <mergeCell ref="AF2:AG2"/>
    <mergeCell ref="AH2:AI2"/>
    <mergeCell ref="AJ2:AK2"/>
    <mergeCell ref="O2:O3"/>
    <mergeCell ref="R2:S2"/>
    <mergeCell ref="T2:T3"/>
    <mergeCell ref="O1:V1"/>
    <mergeCell ref="F2:F3"/>
    <mergeCell ref="D1:M1"/>
    <mergeCell ref="M2:M3"/>
    <mergeCell ref="G2:H2"/>
    <mergeCell ref="I2:J2"/>
    <mergeCell ref="K2:K3"/>
    <mergeCell ref="L2:L3"/>
    <mergeCell ref="V2:V3"/>
    <mergeCell ref="N1:N3"/>
    <mergeCell ref="P2:Q2"/>
    <mergeCell ref="U2:U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8" sqref="E18"/>
    </sheetView>
  </sheetViews>
  <sheetFormatPr defaultRowHeight="15"/>
  <cols>
    <col min="1" max="1" width="9.140625" style="1"/>
    <col min="2" max="2" width="9.140625" style="9"/>
    <col min="3" max="3" width="9.140625" style="11"/>
    <col min="4" max="4" width="9.140625" style="12"/>
    <col min="5" max="5" width="9.140625" style="11"/>
    <col min="6" max="6" width="9.140625" style="13"/>
    <col min="7" max="8" width="9.140625" style="11"/>
    <col min="9" max="9" width="9.140625" style="1"/>
    <col min="10" max="13" width="9.140625" style="11"/>
    <col min="14" max="16384" width="9.140625" style="1"/>
  </cols>
  <sheetData>
    <row r="1" spans="1:48" ht="15.75" thickBot="1">
      <c r="A1" s="49"/>
      <c r="B1" s="119" t="s">
        <v>82</v>
      </c>
      <c r="C1" s="119"/>
      <c r="D1" s="120" t="s">
        <v>83</v>
      </c>
      <c r="E1" s="120"/>
      <c r="F1" s="120"/>
      <c r="G1" s="120"/>
      <c r="H1" s="120"/>
      <c r="I1" s="120"/>
      <c r="J1" s="120"/>
      <c r="K1" s="120"/>
      <c r="L1" s="120"/>
      <c r="M1" s="120"/>
      <c r="N1" s="121" t="s">
        <v>84</v>
      </c>
      <c r="O1" s="121"/>
      <c r="P1" s="121"/>
      <c r="Q1" s="121"/>
      <c r="R1" s="121"/>
      <c r="S1" s="121"/>
      <c r="T1" s="121"/>
      <c r="U1" s="121"/>
      <c r="V1" s="121"/>
      <c r="W1" s="121"/>
      <c r="X1" s="122" t="s">
        <v>85</v>
      </c>
      <c r="Y1" s="122"/>
      <c r="Z1" s="122"/>
      <c r="AA1" s="122"/>
      <c r="AB1" s="122"/>
      <c r="AC1" s="122"/>
      <c r="AD1" s="123" t="s">
        <v>86</v>
      </c>
      <c r="AE1" s="123"/>
      <c r="AF1" s="123"/>
      <c r="AG1" s="123"/>
      <c r="AH1" s="123"/>
      <c r="AI1" s="123"/>
      <c r="AJ1" s="123"/>
      <c r="AK1" s="124" t="s">
        <v>87</v>
      </c>
      <c r="AL1" s="124"/>
      <c r="AM1" s="124"/>
      <c r="AN1" s="124"/>
      <c r="AO1" s="124"/>
      <c r="AP1" s="118" t="s">
        <v>88</v>
      </c>
      <c r="AQ1" s="118"/>
      <c r="AR1" s="118"/>
      <c r="AS1" s="118"/>
      <c r="AT1" s="118"/>
      <c r="AU1" s="118"/>
    </row>
    <row r="2" spans="1:48" ht="15.75" thickBot="1">
      <c r="A2" s="49"/>
      <c r="B2" s="49"/>
      <c r="C2" s="49"/>
      <c r="D2" s="50" t="s">
        <v>128</v>
      </c>
      <c r="E2" s="50" t="s">
        <v>129</v>
      </c>
      <c r="F2" s="50" t="s">
        <v>130</v>
      </c>
      <c r="G2" s="50" t="s">
        <v>131</v>
      </c>
      <c r="H2" s="50" t="s">
        <v>132</v>
      </c>
      <c r="I2" s="50" t="s">
        <v>133</v>
      </c>
      <c r="J2" s="50" t="s">
        <v>134</v>
      </c>
      <c r="K2" s="50" t="s">
        <v>135</v>
      </c>
      <c r="L2" s="50" t="s">
        <v>136</v>
      </c>
      <c r="M2" s="50" t="s">
        <v>137</v>
      </c>
      <c r="N2" s="51" t="s">
        <v>128</v>
      </c>
      <c r="O2" s="51" t="s">
        <v>129</v>
      </c>
      <c r="P2" s="51" t="s">
        <v>130</v>
      </c>
      <c r="Q2" s="51" t="s">
        <v>131</v>
      </c>
      <c r="R2" s="51" t="s">
        <v>132</v>
      </c>
      <c r="S2" s="51" t="s">
        <v>133</v>
      </c>
      <c r="T2" s="51" t="s">
        <v>134</v>
      </c>
      <c r="U2" s="51" t="s">
        <v>135</v>
      </c>
      <c r="V2" s="51" t="s">
        <v>136</v>
      </c>
      <c r="W2" s="51" t="s">
        <v>137</v>
      </c>
      <c r="X2" s="52" t="s">
        <v>138</v>
      </c>
      <c r="Y2" s="52" t="s">
        <v>139</v>
      </c>
      <c r="Z2" s="52" t="s">
        <v>140</v>
      </c>
      <c r="AA2" s="52" t="s">
        <v>141</v>
      </c>
      <c r="AB2" s="52" t="s">
        <v>142</v>
      </c>
      <c r="AC2" s="52" t="s">
        <v>143</v>
      </c>
      <c r="AD2" s="53" t="s">
        <v>144</v>
      </c>
      <c r="AE2" s="53" t="s">
        <v>145</v>
      </c>
      <c r="AF2" s="53" t="s">
        <v>146</v>
      </c>
      <c r="AG2" s="53" t="s">
        <v>147</v>
      </c>
      <c r="AH2" s="53" t="s">
        <v>148</v>
      </c>
      <c r="AI2" s="53"/>
      <c r="AJ2" s="53"/>
      <c r="AK2" s="54" t="s">
        <v>149</v>
      </c>
      <c r="AL2" s="54" t="s">
        <v>150</v>
      </c>
      <c r="AM2" s="54" t="s">
        <v>151</v>
      </c>
      <c r="AN2" s="54" t="s">
        <v>152</v>
      </c>
      <c r="AO2" s="54" t="s">
        <v>153</v>
      </c>
      <c r="AP2" s="55" t="s">
        <v>154</v>
      </c>
      <c r="AQ2" s="55" t="s">
        <v>155</v>
      </c>
      <c r="AR2" s="55" t="s">
        <v>156</v>
      </c>
      <c r="AS2" s="55" t="s">
        <v>157</v>
      </c>
      <c r="AT2" s="55" t="s">
        <v>158</v>
      </c>
      <c r="AU2" s="62" t="s">
        <v>159</v>
      </c>
    </row>
    <row r="3" spans="1:48">
      <c r="A3" s="1">
        <v>1</v>
      </c>
      <c r="B3" s="9" t="s">
        <v>166</v>
      </c>
      <c r="C3" s="11">
        <v>1</v>
      </c>
      <c r="D3" s="12">
        <v>1</v>
      </c>
      <c r="E3" s="11">
        <v>1</v>
      </c>
      <c r="F3" s="13">
        <v>0</v>
      </c>
      <c r="G3" s="11">
        <v>0</v>
      </c>
      <c r="H3" s="11">
        <v>0</v>
      </c>
      <c r="I3" s="1">
        <v>0</v>
      </c>
      <c r="J3" s="11">
        <v>0</v>
      </c>
      <c r="K3" s="11">
        <v>0</v>
      </c>
      <c r="L3" s="11">
        <v>0</v>
      </c>
      <c r="M3" s="11">
        <v>0</v>
      </c>
      <c r="N3" s="1">
        <v>1</v>
      </c>
      <c r="O3" s="1">
        <v>1</v>
      </c>
      <c r="P3" s="1">
        <v>1</v>
      </c>
      <c r="Q3" s="1">
        <v>0</v>
      </c>
      <c r="R3" s="1">
        <v>1</v>
      </c>
      <c r="S3" s="1">
        <v>1</v>
      </c>
      <c r="T3" s="1">
        <v>0</v>
      </c>
      <c r="U3" s="1">
        <v>1</v>
      </c>
      <c r="V3" s="1">
        <v>0</v>
      </c>
      <c r="W3" s="1">
        <v>0</v>
      </c>
      <c r="X3" s="1">
        <v>1</v>
      </c>
      <c r="Y3" s="1">
        <v>1</v>
      </c>
      <c r="Z3" s="1">
        <v>1</v>
      </c>
      <c r="AA3" s="1">
        <v>0</v>
      </c>
      <c r="AB3" s="1">
        <v>0</v>
      </c>
      <c r="AC3" s="1">
        <v>1</v>
      </c>
      <c r="AD3" s="1">
        <v>1</v>
      </c>
      <c r="AE3" s="1">
        <v>1</v>
      </c>
      <c r="AF3" s="1">
        <v>1</v>
      </c>
      <c r="AG3" s="1">
        <v>1</v>
      </c>
      <c r="AH3" s="1">
        <v>1</v>
      </c>
      <c r="AK3" s="1">
        <v>1</v>
      </c>
      <c r="AL3" s="1">
        <v>1</v>
      </c>
      <c r="AM3" s="1">
        <v>1</v>
      </c>
      <c r="AN3" s="1">
        <v>1</v>
      </c>
      <c r="AO3" s="1">
        <v>0</v>
      </c>
      <c r="AP3" s="1">
        <v>0</v>
      </c>
      <c r="AQ3" s="1">
        <v>1</v>
      </c>
      <c r="AR3" s="1">
        <v>0</v>
      </c>
      <c r="AS3" s="1">
        <v>1</v>
      </c>
      <c r="AT3" s="1">
        <v>0</v>
      </c>
      <c r="AU3" s="1">
        <v>0</v>
      </c>
      <c r="AV3" s="1" t="s">
        <v>115</v>
      </c>
    </row>
    <row r="4" spans="1:48">
      <c r="B4" s="9" t="s">
        <v>168</v>
      </c>
      <c r="C4" s="11">
        <v>2</v>
      </c>
      <c r="D4" s="12">
        <v>0</v>
      </c>
      <c r="E4" s="11">
        <v>0</v>
      </c>
      <c r="F4" s="13">
        <v>0</v>
      </c>
      <c r="G4" s="11">
        <v>0</v>
      </c>
      <c r="H4" s="11">
        <v>0</v>
      </c>
      <c r="I4" s="1">
        <v>0</v>
      </c>
      <c r="J4" s="11">
        <v>1</v>
      </c>
      <c r="K4" s="11">
        <v>1</v>
      </c>
      <c r="L4" s="11">
        <v>0</v>
      </c>
      <c r="M4" s="11">
        <v>0</v>
      </c>
      <c r="N4" s="1">
        <v>1</v>
      </c>
      <c r="O4" s="1">
        <v>1</v>
      </c>
      <c r="P4" s="1">
        <v>0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0</v>
      </c>
      <c r="W4" s="1">
        <v>0</v>
      </c>
      <c r="X4" s="1">
        <v>1</v>
      </c>
      <c r="Y4" s="1">
        <v>1</v>
      </c>
      <c r="Z4" s="1">
        <v>0</v>
      </c>
      <c r="AA4" s="1">
        <v>0</v>
      </c>
      <c r="AB4" s="1">
        <v>0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K4" s="1">
        <v>1</v>
      </c>
      <c r="AL4" s="1">
        <v>0</v>
      </c>
      <c r="AM4" s="1">
        <v>1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1</v>
      </c>
      <c r="AT4" s="1">
        <v>0</v>
      </c>
      <c r="AU4" s="1">
        <v>0</v>
      </c>
    </row>
    <row r="5" spans="1:48">
      <c r="B5" s="9" t="s">
        <v>170</v>
      </c>
      <c r="C5" s="11">
        <v>3</v>
      </c>
      <c r="D5" s="12">
        <v>1</v>
      </c>
      <c r="E5" s="11">
        <v>1</v>
      </c>
      <c r="F5" s="13">
        <v>0</v>
      </c>
      <c r="G5" s="11">
        <v>1</v>
      </c>
      <c r="H5" s="11">
        <v>1</v>
      </c>
      <c r="I5" s="1">
        <v>1</v>
      </c>
      <c r="J5" s="11">
        <v>1</v>
      </c>
      <c r="K5" s="11">
        <v>1</v>
      </c>
      <c r="L5" s="11">
        <v>0</v>
      </c>
      <c r="M5" s="11">
        <v>0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0</v>
      </c>
      <c r="W5" s="1">
        <v>0</v>
      </c>
      <c r="X5" s="1">
        <v>1</v>
      </c>
      <c r="Y5" s="1">
        <v>1</v>
      </c>
      <c r="Z5" s="1">
        <v>1</v>
      </c>
      <c r="AA5" s="1">
        <v>0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K5" s="1">
        <v>1</v>
      </c>
      <c r="AL5" s="1">
        <v>0</v>
      </c>
      <c r="AM5" s="1">
        <v>1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1</v>
      </c>
      <c r="AT5" s="1">
        <v>0</v>
      </c>
      <c r="AU5" s="1">
        <v>0</v>
      </c>
    </row>
    <row r="6" spans="1:48">
      <c r="B6" s="9" t="s">
        <v>163</v>
      </c>
      <c r="C6" s="11">
        <v>4</v>
      </c>
      <c r="D6" s="12">
        <v>1</v>
      </c>
      <c r="E6" s="11">
        <v>1</v>
      </c>
      <c r="F6" s="13">
        <v>1</v>
      </c>
      <c r="G6" s="11">
        <v>1</v>
      </c>
      <c r="H6" s="11">
        <v>1</v>
      </c>
      <c r="I6" s="1">
        <v>1</v>
      </c>
      <c r="J6" s="11">
        <v>1</v>
      </c>
      <c r="K6" s="11">
        <v>1</v>
      </c>
      <c r="L6" s="11">
        <v>0</v>
      </c>
      <c r="M6" s="11">
        <v>0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0</v>
      </c>
      <c r="W6" s="1">
        <v>0</v>
      </c>
      <c r="X6" s="1">
        <v>1</v>
      </c>
      <c r="Y6" s="1">
        <v>1</v>
      </c>
      <c r="Z6" s="1">
        <v>1</v>
      </c>
      <c r="AA6" s="1">
        <v>0</v>
      </c>
      <c r="AB6" s="1">
        <v>0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K6" s="1">
        <v>1</v>
      </c>
      <c r="AL6" s="1">
        <v>1</v>
      </c>
      <c r="AM6" s="1">
        <v>1</v>
      </c>
      <c r="AN6" s="1">
        <v>0</v>
      </c>
      <c r="AO6" s="1">
        <v>1</v>
      </c>
      <c r="AP6" s="1">
        <v>1</v>
      </c>
      <c r="AQ6" s="1">
        <v>1</v>
      </c>
      <c r="AR6" s="1">
        <v>0</v>
      </c>
      <c r="AS6" s="1">
        <v>0</v>
      </c>
      <c r="AT6" s="1">
        <v>0</v>
      </c>
      <c r="AU6" s="1">
        <v>0</v>
      </c>
    </row>
    <row r="7" spans="1:48">
      <c r="B7" s="9" t="s">
        <v>160</v>
      </c>
      <c r="C7" s="11">
        <v>5</v>
      </c>
      <c r="D7" s="12">
        <v>1</v>
      </c>
      <c r="E7" s="11">
        <v>1</v>
      </c>
      <c r="F7" s="13">
        <v>1</v>
      </c>
      <c r="G7" s="11">
        <v>1</v>
      </c>
      <c r="H7" s="11">
        <v>1</v>
      </c>
      <c r="I7" s="1">
        <v>1</v>
      </c>
      <c r="J7" s="11">
        <v>1</v>
      </c>
      <c r="K7" s="11">
        <v>1</v>
      </c>
      <c r="L7" s="11">
        <v>1</v>
      </c>
      <c r="M7" s="11">
        <v>0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0</v>
      </c>
      <c r="W7" s="1">
        <v>0</v>
      </c>
      <c r="X7" s="1">
        <v>1</v>
      </c>
      <c r="Y7" s="1">
        <v>1</v>
      </c>
      <c r="Z7" s="1">
        <v>0</v>
      </c>
      <c r="AA7" s="1">
        <v>0</v>
      </c>
      <c r="AB7" s="1">
        <v>0</v>
      </c>
      <c r="AC7" s="1">
        <v>0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K7" s="1">
        <v>1</v>
      </c>
      <c r="AL7" s="1">
        <v>0</v>
      </c>
      <c r="AM7" s="1">
        <v>1</v>
      </c>
      <c r="AN7" s="1">
        <v>0</v>
      </c>
      <c r="AO7" s="1">
        <v>0</v>
      </c>
      <c r="AP7" s="1">
        <v>1</v>
      </c>
      <c r="AQ7" s="1">
        <v>1</v>
      </c>
      <c r="AR7" s="1">
        <v>1</v>
      </c>
      <c r="AS7" s="1">
        <v>1</v>
      </c>
      <c r="AT7" s="1">
        <v>1</v>
      </c>
      <c r="AU7" s="1">
        <v>0</v>
      </c>
    </row>
    <row r="8" spans="1:48">
      <c r="B8" s="9" t="s">
        <v>161</v>
      </c>
      <c r="C8" s="11">
        <v>6</v>
      </c>
      <c r="D8" s="12">
        <v>1</v>
      </c>
      <c r="E8" s="11">
        <v>1</v>
      </c>
      <c r="F8" s="13">
        <v>1</v>
      </c>
      <c r="G8" s="11">
        <v>1</v>
      </c>
      <c r="H8" s="11">
        <v>1</v>
      </c>
      <c r="I8" s="1">
        <v>1</v>
      </c>
      <c r="J8" s="11">
        <v>1</v>
      </c>
      <c r="K8" s="11">
        <v>1</v>
      </c>
      <c r="L8" s="11">
        <v>1</v>
      </c>
      <c r="M8" s="1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K8" s="1">
        <v>1</v>
      </c>
      <c r="AL8" s="1">
        <v>1</v>
      </c>
      <c r="AM8" s="1">
        <v>1</v>
      </c>
      <c r="AN8" s="1">
        <v>0</v>
      </c>
      <c r="AO8" s="1">
        <v>1</v>
      </c>
      <c r="AP8" s="1">
        <v>1</v>
      </c>
      <c r="AQ8" s="1">
        <v>1</v>
      </c>
      <c r="AR8" s="1">
        <v>0</v>
      </c>
      <c r="AS8" s="1">
        <v>1</v>
      </c>
      <c r="AT8" s="1">
        <v>1</v>
      </c>
      <c r="AU8" s="1">
        <v>1</v>
      </c>
    </row>
    <row r="9" spans="1:48">
      <c r="B9" s="9" t="s">
        <v>171</v>
      </c>
      <c r="C9" s="11">
        <v>7</v>
      </c>
      <c r="D9" s="12">
        <v>1</v>
      </c>
      <c r="E9" s="11">
        <v>1</v>
      </c>
      <c r="F9" s="13">
        <v>1</v>
      </c>
      <c r="G9" s="11">
        <v>0</v>
      </c>
      <c r="H9" s="11">
        <v>1</v>
      </c>
      <c r="I9" s="1">
        <v>1</v>
      </c>
      <c r="J9" s="11">
        <v>1</v>
      </c>
      <c r="K9" s="11">
        <v>1</v>
      </c>
      <c r="L9" s="11">
        <v>0</v>
      </c>
      <c r="M9" s="11">
        <v>0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0</v>
      </c>
      <c r="U9" s="1">
        <v>1</v>
      </c>
      <c r="V9" s="1">
        <v>0</v>
      </c>
      <c r="W9" s="1">
        <v>0</v>
      </c>
      <c r="X9" s="1">
        <v>1</v>
      </c>
      <c r="Y9" s="1">
        <v>1</v>
      </c>
      <c r="Z9" s="1">
        <v>1</v>
      </c>
      <c r="AA9" s="1">
        <v>0</v>
      </c>
      <c r="AB9" s="1">
        <v>1</v>
      </c>
      <c r="AC9" s="1">
        <v>0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K9" s="1">
        <v>0</v>
      </c>
      <c r="AL9" s="1">
        <v>0</v>
      </c>
      <c r="AM9" s="1">
        <v>1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1</v>
      </c>
      <c r="AT9" s="1">
        <v>0</v>
      </c>
      <c r="AU9" s="1">
        <v>0</v>
      </c>
    </row>
    <row r="10" spans="1:48">
      <c r="B10" s="9" t="s">
        <v>167</v>
      </c>
      <c r="C10" s="11">
        <v>8</v>
      </c>
      <c r="D10" s="12">
        <v>1</v>
      </c>
      <c r="E10" s="11">
        <v>1</v>
      </c>
      <c r="F10" s="13">
        <v>0</v>
      </c>
      <c r="G10" s="11">
        <v>0</v>
      </c>
      <c r="H10" s="11">
        <v>1</v>
      </c>
      <c r="I10" s="1">
        <v>1</v>
      </c>
      <c r="J10" s="11">
        <v>1</v>
      </c>
      <c r="K10" s="11">
        <v>1</v>
      </c>
      <c r="L10" s="11">
        <v>1</v>
      </c>
      <c r="M10" s="11">
        <v>0</v>
      </c>
      <c r="N10" s="1">
        <v>1</v>
      </c>
      <c r="O10" s="1">
        <v>1</v>
      </c>
      <c r="P10" s="1">
        <v>0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0</v>
      </c>
      <c r="W10" s="1">
        <v>0</v>
      </c>
      <c r="X10" s="1">
        <v>1</v>
      </c>
      <c r="Y10" s="1">
        <v>1</v>
      </c>
      <c r="Z10" s="1">
        <v>1</v>
      </c>
      <c r="AA10" s="1">
        <v>0</v>
      </c>
      <c r="AB10" s="1">
        <v>0</v>
      </c>
      <c r="AC10" s="1">
        <v>1</v>
      </c>
      <c r="AD10" s="1">
        <v>1</v>
      </c>
      <c r="AE10" s="1">
        <v>1</v>
      </c>
      <c r="AF10" s="1">
        <v>0</v>
      </c>
      <c r="AG10" s="1">
        <v>1</v>
      </c>
      <c r="AH10" s="1">
        <v>1</v>
      </c>
      <c r="AK10" s="1">
        <v>1</v>
      </c>
      <c r="AL10" s="1">
        <v>0</v>
      </c>
      <c r="AM10" s="1">
        <v>1</v>
      </c>
      <c r="AN10" s="1">
        <v>0</v>
      </c>
      <c r="AO10" s="1">
        <v>0</v>
      </c>
      <c r="AP10" s="1">
        <v>1</v>
      </c>
      <c r="AQ10" s="1">
        <v>1</v>
      </c>
      <c r="AR10" s="1">
        <v>0</v>
      </c>
      <c r="AS10" s="1">
        <v>1</v>
      </c>
      <c r="AT10" s="1">
        <v>1</v>
      </c>
      <c r="AU10" s="1">
        <v>1</v>
      </c>
    </row>
    <row r="11" spans="1:48">
      <c r="B11" s="9" t="s">
        <v>169</v>
      </c>
      <c r="C11" s="11">
        <v>9</v>
      </c>
      <c r="D11" s="12">
        <v>1</v>
      </c>
      <c r="E11" s="11">
        <v>1</v>
      </c>
      <c r="F11" s="13">
        <v>1</v>
      </c>
      <c r="G11" s="11">
        <v>1</v>
      </c>
      <c r="H11" s="11">
        <v>1</v>
      </c>
      <c r="I11" s="1">
        <v>1</v>
      </c>
      <c r="J11" s="11">
        <v>1</v>
      </c>
      <c r="K11" s="11">
        <v>1</v>
      </c>
      <c r="L11" s="11">
        <v>0</v>
      </c>
      <c r="M11" s="11">
        <v>0</v>
      </c>
      <c r="N11" s="1">
        <v>1</v>
      </c>
      <c r="O11" s="1">
        <v>1</v>
      </c>
      <c r="P11" s="1">
        <v>1</v>
      </c>
      <c r="Q11" s="1">
        <v>0</v>
      </c>
      <c r="R11" s="1">
        <v>1</v>
      </c>
      <c r="S11" s="1">
        <v>1</v>
      </c>
      <c r="T11" s="1">
        <v>1</v>
      </c>
      <c r="U11" s="1">
        <v>1</v>
      </c>
      <c r="V11" s="1">
        <v>0</v>
      </c>
      <c r="W11" s="1">
        <v>0</v>
      </c>
      <c r="X11" s="1">
        <v>1</v>
      </c>
      <c r="Y11" s="1">
        <v>1</v>
      </c>
      <c r="Z11" s="1">
        <v>1</v>
      </c>
      <c r="AA11" s="1">
        <v>0</v>
      </c>
      <c r="AB11" s="1">
        <v>0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K11" s="1">
        <v>0</v>
      </c>
      <c r="AL11" s="1">
        <v>0</v>
      </c>
      <c r="AM11" s="1">
        <v>1</v>
      </c>
      <c r="AN11" s="1">
        <v>0</v>
      </c>
      <c r="AO11" s="1">
        <v>1</v>
      </c>
      <c r="AP11" s="1">
        <v>1</v>
      </c>
      <c r="AQ11" s="1">
        <v>1</v>
      </c>
      <c r="AR11" s="1">
        <v>1</v>
      </c>
      <c r="AS11" s="1">
        <v>1</v>
      </c>
      <c r="AT11" s="1">
        <v>1</v>
      </c>
      <c r="AU11" s="1">
        <v>1</v>
      </c>
    </row>
    <row r="12" spans="1:48">
      <c r="B12" s="9" t="s">
        <v>165</v>
      </c>
      <c r="C12" s="11">
        <v>10</v>
      </c>
      <c r="D12" s="12">
        <v>1</v>
      </c>
      <c r="E12" s="11">
        <v>1</v>
      </c>
      <c r="F12" s="13">
        <v>0</v>
      </c>
      <c r="G12" s="11">
        <v>0</v>
      </c>
      <c r="H12" s="11">
        <v>0</v>
      </c>
      <c r="I12" s="1">
        <v>1</v>
      </c>
      <c r="J12" s="11">
        <v>1</v>
      </c>
      <c r="K12" s="11">
        <v>1</v>
      </c>
      <c r="L12" s="11">
        <v>0</v>
      </c>
      <c r="M12" s="11">
        <v>0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0</v>
      </c>
      <c r="W12" s="1">
        <v>0</v>
      </c>
      <c r="X12" s="1">
        <v>1</v>
      </c>
      <c r="Y12" s="1">
        <v>1</v>
      </c>
      <c r="Z12" s="1">
        <v>0</v>
      </c>
      <c r="AA12" s="1">
        <v>0</v>
      </c>
      <c r="AB12" s="1">
        <v>1</v>
      </c>
      <c r="AC12" s="1">
        <v>1</v>
      </c>
      <c r="AD12" s="1">
        <v>1</v>
      </c>
      <c r="AE12" s="1">
        <v>1</v>
      </c>
      <c r="AF12" s="1">
        <v>0</v>
      </c>
      <c r="AG12" s="1">
        <v>1</v>
      </c>
      <c r="AH12" s="1">
        <v>1</v>
      </c>
      <c r="AK12" s="1">
        <v>0</v>
      </c>
      <c r="AL12" s="1">
        <v>0</v>
      </c>
      <c r="AM12" s="1">
        <v>1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1</v>
      </c>
      <c r="AT12" s="1">
        <v>0</v>
      </c>
      <c r="AU12" s="1">
        <v>1</v>
      </c>
    </row>
    <row r="13" spans="1:48">
      <c r="B13" s="9" t="s">
        <v>164</v>
      </c>
      <c r="C13" s="11">
        <v>11</v>
      </c>
      <c r="D13" s="12">
        <v>1</v>
      </c>
      <c r="E13" s="11">
        <v>1</v>
      </c>
      <c r="F13" s="13">
        <v>0</v>
      </c>
      <c r="G13" s="11">
        <v>0</v>
      </c>
      <c r="H13" s="11">
        <v>0</v>
      </c>
      <c r="I13" s="1">
        <v>0</v>
      </c>
      <c r="J13" s="11">
        <v>0</v>
      </c>
      <c r="K13" s="11">
        <v>0</v>
      </c>
      <c r="L13" s="11">
        <v>0</v>
      </c>
      <c r="M13" s="11">
        <v>0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0</v>
      </c>
      <c r="U13" s="1">
        <v>1</v>
      </c>
      <c r="V13" s="1">
        <v>0</v>
      </c>
      <c r="W13" s="1">
        <v>1</v>
      </c>
      <c r="X13" s="1">
        <v>1</v>
      </c>
      <c r="Y13" s="1">
        <v>1</v>
      </c>
      <c r="Z13" s="1">
        <v>1</v>
      </c>
      <c r="AA13" s="1">
        <v>0</v>
      </c>
      <c r="AB13" s="1">
        <v>1</v>
      </c>
      <c r="AC13" s="1">
        <v>1</v>
      </c>
      <c r="AD13" s="1">
        <v>1</v>
      </c>
      <c r="AE13" s="1">
        <v>1</v>
      </c>
      <c r="AF13" s="1">
        <v>0</v>
      </c>
      <c r="AG13" s="1">
        <v>1</v>
      </c>
      <c r="AH13" s="1">
        <v>1</v>
      </c>
      <c r="AK13" s="1">
        <v>0</v>
      </c>
      <c r="AL13" s="1">
        <v>1</v>
      </c>
      <c r="AM13" s="1">
        <v>1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1</v>
      </c>
      <c r="AT13" s="1">
        <v>1</v>
      </c>
      <c r="AU13" s="1">
        <v>1</v>
      </c>
    </row>
    <row r="14" spans="1:48">
      <c r="B14" s="9" t="s">
        <v>162</v>
      </c>
      <c r="C14" s="11">
        <v>12</v>
      </c>
      <c r="D14" s="12">
        <v>1</v>
      </c>
      <c r="E14" s="11">
        <v>1</v>
      </c>
      <c r="F14" s="13">
        <v>1</v>
      </c>
      <c r="G14" s="11">
        <v>1</v>
      </c>
      <c r="H14" s="11">
        <v>1</v>
      </c>
      <c r="I14" s="1">
        <v>1</v>
      </c>
      <c r="J14" s="11">
        <v>1</v>
      </c>
      <c r="K14" s="11">
        <v>1</v>
      </c>
      <c r="L14" s="11">
        <v>0</v>
      </c>
      <c r="M14" s="11">
        <v>0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0</v>
      </c>
      <c r="W14" s="1">
        <v>0</v>
      </c>
      <c r="X14" s="1">
        <v>1</v>
      </c>
      <c r="Y14" s="1">
        <v>1</v>
      </c>
      <c r="Z14" s="1">
        <v>1</v>
      </c>
      <c r="AA14" s="1">
        <v>0</v>
      </c>
      <c r="AB14" s="1">
        <v>0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K14" s="1">
        <v>1</v>
      </c>
      <c r="AL14" s="1">
        <v>1</v>
      </c>
      <c r="AM14" s="1">
        <v>1</v>
      </c>
      <c r="AN14" s="1">
        <v>0</v>
      </c>
      <c r="AO14" s="1">
        <v>1</v>
      </c>
      <c r="AP14" s="1">
        <v>1</v>
      </c>
      <c r="AQ14" s="1">
        <v>1</v>
      </c>
      <c r="AR14" s="1">
        <v>0</v>
      </c>
      <c r="AS14" s="1">
        <v>1</v>
      </c>
      <c r="AT14" s="1">
        <v>0</v>
      </c>
      <c r="AU14" s="1">
        <v>0</v>
      </c>
    </row>
    <row r="19" spans="1:47" ht="15.75" thickBot="1"/>
    <row r="20" spans="1:47" s="56" customFormat="1" ht="87" customHeight="1" thickBot="1">
      <c r="A20" s="49"/>
      <c r="B20" s="49"/>
      <c r="C20" s="49"/>
      <c r="D20" s="63" t="s">
        <v>128</v>
      </c>
      <c r="E20" s="63" t="s">
        <v>129</v>
      </c>
      <c r="F20" s="63" t="s">
        <v>130</v>
      </c>
      <c r="G20" s="63" t="s">
        <v>131</v>
      </c>
      <c r="H20" s="63" t="s">
        <v>132</v>
      </c>
      <c r="I20" s="63" t="s">
        <v>133</v>
      </c>
      <c r="J20" s="63" t="s">
        <v>134</v>
      </c>
      <c r="K20" s="63" t="s">
        <v>135</v>
      </c>
      <c r="L20" s="63" t="s">
        <v>136</v>
      </c>
      <c r="M20" s="63" t="s">
        <v>137</v>
      </c>
      <c r="N20" s="64" t="s">
        <v>128</v>
      </c>
      <c r="O20" s="64" t="s">
        <v>129</v>
      </c>
      <c r="P20" s="64" t="s">
        <v>130</v>
      </c>
      <c r="Q20" s="64" t="s">
        <v>131</v>
      </c>
      <c r="R20" s="64" t="s">
        <v>132</v>
      </c>
      <c r="S20" s="64" t="s">
        <v>133</v>
      </c>
      <c r="T20" s="64" t="s">
        <v>134</v>
      </c>
      <c r="U20" s="64" t="s">
        <v>135</v>
      </c>
      <c r="V20" s="64" t="s">
        <v>136</v>
      </c>
      <c r="W20" s="64" t="s">
        <v>137</v>
      </c>
      <c r="X20" s="65" t="s">
        <v>138</v>
      </c>
      <c r="Y20" s="65" t="s">
        <v>139</v>
      </c>
      <c r="Z20" s="65" t="s">
        <v>140</v>
      </c>
      <c r="AA20" s="65" t="s">
        <v>141</v>
      </c>
      <c r="AB20" s="65" t="s">
        <v>142</v>
      </c>
      <c r="AC20" s="65" t="s">
        <v>143</v>
      </c>
      <c r="AD20" s="66" t="s">
        <v>144</v>
      </c>
      <c r="AE20" s="66" t="s">
        <v>145</v>
      </c>
      <c r="AF20" s="66" t="s">
        <v>146</v>
      </c>
      <c r="AG20" s="66" t="s">
        <v>147</v>
      </c>
      <c r="AH20" s="66" t="s">
        <v>148</v>
      </c>
      <c r="AI20" s="66"/>
      <c r="AJ20" s="66"/>
      <c r="AK20" s="67" t="s">
        <v>149</v>
      </c>
      <c r="AL20" s="67" t="s">
        <v>150</v>
      </c>
      <c r="AM20" s="67" t="s">
        <v>151</v>
      </c>
      <c r="AN20" s="67" t="s">
        <v>152</v>
      </c>
      <c r="AO20" s="67" t="s">
        <v>153</v>
      </c>
      <c r="AP20" s="68" t="s">
        <v>154</v>
      </c>
      <c r="AQ20" s="68" t="s">
        <v>155</v>
      </c>
      <c r="AR20" s="68" t="s">
        <v>156</v>
      </c>
      <c r="AS20" s="68" t="s">
        <v>157</v>
      </c>
      <c r="AT20" s="68" t="s">
        <v>158</v>
      </c>
      <c r="AU20" s="68" t="s">
        <v>159</v>
      </c>
    </row>
    <row r="21" spans="1:47" s="56" customFormat="1">
      <c r="A21" s="69"/>
      <c r="B21" s="70" t="s">
        <v>166</v>
      </c>
      <c r="C21" s="70">
        <v>1</v>
      </c>
      <c r="D21" s="70">
        <v>1</v>
      </c>
      <c r="E21" s="70">
        <v>1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1</v>
      </c>
      <c r="O21" s="70">
        <v>1</v>
      </c>
      <c r="P21" s="70">
        <v>1</v>
      </c>
      <c r="Q21" s="70">
        <v>0</v>
      </c>
      <c r="R21" s="70">
        <v>1</v>
      </c>
      <c r="S21" s="70">
        <v>1</v>
      </c>
      <c r="T21" s="70">
        <v>0</v>
      </c>
      <c r="U21" s="70">
        <v>1</v>
      </c>
      <c r="V21" s="70">
        <v>0</v>
      </c>
      <c r="W21" s="70">
        <v>0</v>
      </c>
      <c r="X21" s="70">
        <v>1</v>
      </c>
      <c r="Y21" s="70">
        <v>1</v>
      </c>
      <c r="Z21" s="70">
        <v>1</v>
      </c>
      <c r="AA21" s="70">
        <v>0</v>
      </c>
      <c r="AB21" s="70">
        <v>0</v>
      </c>
      <c r="AC21" s="70">
        <v>1</v>
      </c>
      <c r="AD21" s="70">
        <v>1</v>
      </c>
      <c r="AE21" s="70">
        <v>1</v>
      </c>
      <c r="AF21" s="70">
        <v>1</v>
      </c>
      <c r="AG21" s="70">
        <v>1</v>
      </c>
      <c r="AH21" s="70">
        <v>1</v>
      </c>
      <c r="AI21" s="70"/>
      <c r="AJ21" s="70"/>
      <c r="AK21" s="70">
        <v>1</v>
      </c>
      <c r="AL21" s="70">
        <v>1</v>
      </c>
      <c r="AM21" s="70">
        <v>1</v>
      </c>
      <c r="AN21" s="70">
        <v>1</v>
      </c>
      <c r="AO21" s="70">
        <v>0</v>
      </c>
      <c r="AP21" s="70">
        <v>0</v>
      </c>
      <c r="AQ21" s="70">
        <v>1</v>
      </c>
      <c r="AR21" s="70">
        <v>0</v>
      </c>
      <c r="AS21" s="70">
        <v>1</v>
      </c>
      <c r="AT21" s="70">
        <v>0</v>
      </c>
      <c r="AU21" s="71">
        <v>0</v>
      </c>
    </row>
    <row r="22" spans="1:47" s="56" customFormat="1">
      <c r="A22" s="72"/>
      <c r="B22" s="75" t="s">
        <v>168</v>
      </c>
      <c r="C22" s="73">
        <v>2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1</v>
      </c>
      <c r="K22" s="73">
        <v>1</v>
      </c>
      <c r="L22" s="73">
        <v>0</v>
      </c>
      <c r="M22" s="73">
        <v>0</v>
      </c>
      <c r="N22" s="73">
        <v>1</v>
      </c>
      <c r="O22" s="73">
        <v>1</v>
      </c>
      <c r="P22" s="73">
        <v>0</v>
      </c>
      <c r="Q22" s="73">
        <v>1</v>
      </c>
      <c r="R22" s="73">
        <v>1</v>
      </c>
      <c r="S22" s="73">
        <v>1</v>
      </c>
      <c r="T22" s="73">
        <v>1</v>
      </c>
      <c r="U22" s="73">
        <v>1</v>
      </c>
      <c r="V22" s="73">
        <v>0</v>
      </c>
      <c r="W22" s="73">
        <v>0</v>
      </c>
      <c r="X22" s="73">
        <v>1</v>
      </c>
      <c r="Y22" s="73">
        <v>1</v>
      </c>
      <c r="Z22" s="73">
        <v>0</v>
      </c>
      <c r="AA22" s="73">
        <v>0</v>
      </c>
      <c r="AB22" s="73">
        <v>0</v>
      </c>
      <c r="AC22" s="73">
        <v>1</v>
      </c>
      <c r="AD22" s="73">
        <v>1</v>
      </c>
      <c r="AE22" s="73">
        <v>1</v>
      </c>
      <c r="AF22" s="73">
        <v>1</v>
      </c>
      <c r="AG22" s="73">
        <v>1</v>
      </c>
      <c r="AH22" s="73">
        <v>1</v>
      </c>
      <c r="AI22" s="73"/>
      <c r="AJ22" s="73"/>
      <c r="AK22" s="73">
        <v>1</v>
      </c>
      <c r="AL22" s="73">
        <v>0</v>
      </c>
      <c r="AM22" s="73">
        <v>1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1</v>
      </c>
      <c r="AT22" s="73">
        <v>0</v>
      </c>
      <c r="AU22" s="74">
        <v>0</v>
      </c>
    </row>
    <row r="23" spans="1:47" s="56" customFormat="1">
      <c r="A23" s="72"/>
      <c r="B23" s="73" t="s">
        <v>170</v>
      </c>
      <c r="C23" s="73">
        <v>3</v>
      </c>
      <c r="D23" s="73">
        <v>1</v>
      </c>
      <c r="E23" s="73">
        <v>1</v>
      </c>
      <c r="F23" s="73">
        <v>0</v>
      </c>
      <c r="G23" s="73">
        <v>1</v>
      </c>
      <c r="H23" s="73">
        <v>1</v>
      </c>
      <c r="I23" s="73">
        <v>1</v>
      </c>
      <c r="J23" s="73">
        <v>1</v>
      </c>
      <c r="K23" s="73">
        <v>1</v>
      </c>
      <c r="L23" s="73">
        <v>0</v>
      </c>
      <c r="M23" s="73">
        <v>0</v>
      </c>
      <c r="N23" s="73">
        <v>1</v>
      </c>
      <c r="O23" s="73">
        <v>1</v>
      </c>
      <c r="P23" s="73">
        <v>1</v>
      </c>
      <c r="Q23" s="73">
        <v>1</v>
      </c>
      <c r="R23" s="73">
        <v>1</v>
      </c>
      <c r="S23" s="73">
        <v>1</v>
      </c>
      <c r="T23" s="73">
        <v>1</v>
      </c>
      <c r="U23" s="73">
        <v>1</v>
      </c>
      <c r="V23" s="73">
        <v>0</v>
      </c>
      <c r="W23" s="73">
        <v>0</v>
      </c>
      <c r="X23" s="73">
        <v>1</v>
      </c>
      <c r="Y23" s="73">
        <v>1</v>
      </c>
      <c r="Z23" s="73">
        <v>1</v>
      </c>
      <c r="AA23" s="73">
        <v>0</v>
      </c>
      <c r="AB23" s="73">
        <v>1</v>
      </c>
      <c r="AC23" s="73">
        <v>1</v>
      </c>
      <c r="AD23" s="73">
        <v>1</v>
      </c>
      <c r="AE23" s="73">
        <v>1</v>
      </c>
      <c r="AF23" s="73">
        <v>1</v>
      </c>
      <c r="AG23" s="73">
        <v>1</v>
      </c>
      <c r="AH23" s="73">
        <v>1</v>
      </c>
      <c r="AI23" s="73"/>
      <c r="AJ23" s="73"/>
      <c r="AK23" s="73">
        <v>1</v>
      </c>
      <c r="AL23" s="73">
        <v>0</v>
      </c>
      <c r="AM23" s="73">
        <v>1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1</v>
      </c>
      <c r="AT23" s="73">
        <v>0</v>
      </c>
      <c r="AU23" s="74">
        <v>0</v>
      </c>
    </row>
    <row r="24" spans="1:47" s="56" customFormat="1">
      <c r="A24" s="72"/>
      <c r="B24" s="73" t="s">
        <v>163</v>
      </c>
      <c r="C24" s="73">
        <v>4</v>
      </c>
      <c r="D24" s="73">
        <v>1</v>
      </c>
      <c r="E24" s="73">
        <v>1</v>
      </c>
      <c r="F24" s="73">
        <v>1</v>
      </c>
      <c r="G24" s="73">
        <v>1</v>
      </c>
      <c r="H24" s="73">
        <v>1</v>
      </c>
      <c r="I24" s="73">
        <v>1</v>
      </c>
      <c r="J24" s="73">
        <v>1</v>
      </c>
      <c r="K24" s="73">
        <v>1</v>
      </c>
      <c r="L24" s="73">
        <v>0</v>
      </c>
      <c r="M24" s="73">
        <v>0</v>
      </c>
      <c r="N24" s="73">
        <v>1</v>
      </c>
      <c r="O24" s="73">
        <v>1</v>
      </c>
      <c r="P24" s="73">
        <v>1</v>
      </c>
      <c r="Q24" s="73">
        <v>1</v>
      </c>
      <c r="R24" s="73">
        <v>1</v>
      </c>
      <c r="S24" s="73">
        <v>1</v>
      </c>
      <c r="T24" s="73">
        <v>1</v>
      </c>
      <c r="U24" s="73">
        <v>1</v>
      </c>
      <c r="V24" s="73">
        <v>0</v>
      </c>
      <c r="W24" s="73">
        <v>0</v>
      </c>
      <c r="X24" s="73">
        <v>1</v>
      </c>
      <c r="Y24" s="73">
        <v>1</v>
      </c>
      <c r="Z24" s="73">
        <v>1</v>
      </c>
      <c r="AA24" s="73">
        <v>0</v>
      </c>
      <c r="AB24" s="73">
        <v>0</v>
      </c>
      <c r="AC24" s="73">
        <v>1</v>
      </c>
      <c r="AD24" s="73">
        <v>1</v>
      </c>
      <c r="AE24" s="73">
        <v>1</v>
      </c>
      <c r="AF24" s="73">
        <v>1</v>
      </c>
      <c r="AG24" s="73">
        <v>1</v>
      </c>
      <c r="AH24" s="73">
        <v>1</v>
      </c>
      <c r="AI24" s="73"/>
      <c r="AJ24" s="73"/>
      <c r="AK24" s="73">
        <v>1</v>
      </c>
      <c r="AL24" s="73">
        <v>1</v>
      </c>
      <c r="AM24" s="73">
        <v>1</v>
      </c>
      <c r="AN24" s="73">
        <v>0</v>
      </c>
      <c r="AO24" s="73">
        <v>1</v>
      </c>
      <c r="AP24" s="73">
        <v>1</v>
      </c>
      <c r="AQ24" s="73">
        <v>1</v>
      </c>
      <c r="AR24" s="73">
        <v>0</v>
      </c>
      <c r="AS24" s="73">
        <v>0</v>
      </c>
      <c r="AT24" s="73">
        <v>0</v>
      </c>
      <c r="AU24" s="74">
        <v>0</v>
      </c>
    </row>
    <row r="25" spans="1:47" s="56" customFormat="1">
      <c r="A25" s="72"/>
      <c r="B25" s="73" t="s">
        <v>160</v>
      </c>
      <c r="C25" s="73">
        <v>5</v>
      </c>
      <c r="D25" s="73">
        <v>1</v>
      </c>
      <c r="E25" s="73">
        <v>1</v>
      </c>
      <c r="F25" s="73">
        <v>1</v>
      </c>
      <c r="G25" s="73">
        <v>1</v>
      </c>
      <c r="H25" s="73">
        <v>1</v>
      </c>
      <c r="I25" s="73">
        <v>1</v>
      </c>
      <c r="J25" s="73">
        <v>1</v>
      </c>
      <c r="K25" s="73">
        <v>1</v>
      </c>
      <c r="L25" s="73">
        <v>1</v>
      </c>
      <c r="M25" s="73">
        <v>0</v>
      </c>
      <c r="N25" s="73">
        <v>1</v>
      </c>
      <c r="O25" s="73">
        <v>1</v>
      </c>
      <c r="P25" s="73">
        <v>1</v>
      </c>
      <c r="Q25" s="73">
        <v>1</v>
      </c>
      <c r="R25" s="73">
        <v>1</v>
      </c>
      <c r="S25" s="73">
        <v>1</v>
      </c>
      <c r="T25" s="73">
        <v>1</v>
      </c>
      <c r="U25" s="73">
        <v>1</v>
      </c>
      <c r="V25" s="73">
        <v>0</v>
      </c>
      <c r="W25" s="73">
        <v>0</v>
      </c>
      <c r="X25" s="73">
        <v>1</v>
      </c>
      <c r="Y25" s="73">
        <v>1</v>
      </c>
      <c r="Z25" s="73">
        <v>0</v>
      </c>
      <c r="AA25" s="73">
        <v>0</v>
      </c>
      <c r="AB25" s="73">
        <v>0</v>
      </c>
      <c r="AC25" s="73">
        <v>0</v>
      </c>
      <c r="AD25" s="73">
        <v>1</v>
      </c>
      <c r="AE25" s="73">
        <v>1</v>
      </c>
      <c r="AF25" s="73">
        <v>1</v>
      </c>
      <c r="AG25" s="73">
        <v>1</v>
      </c>
      <c r="AH25" s="73">
        <v>1</v>
      </c>
      <c r="AI25" s="73"/>
      <c r="AJ25" s="73"/>
      <c r="AK25" s="73">
        <v>1</v>
      </c>
      <c r="AL25" s="73">
        <v>0</v>
      </c>
      <c r="AM25" s="73">
        <v>1</v>
      </c>
      <c r="AN25" s="73">
        <v>0</v>
      </c>
      <c r="AO25" s="73">
        <v>0</v>
      </c>
      <c r="AP25" s="73">
        <v>1</v>
      </c>
      <c r="AQ25" s="73">
        <v>1</v>
      </c>
      <c r="AR25" s="73">
        <v>1</v>
      </c>
      <c r="AS25" s="73">
        <v>1</v>
      </c>
      <c r="AT25" s="73">
        <v>1</v>
      </c>
      <c r="AU25" s="74">
        <v>0</v>
      </c>
    </row>
    <row r="26" spans="1:47" s="56" customFormat="1">
      <c r="A26" s="72"/>
      <c r="B26" s="73" t="s">
        <v>161</v>
      </c>
      <c r="C26" s="73">
        <v>6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  <c r="K26" s="73">
        <v>1</v>
      </c>
      <c r="L26" s="73">
        <v>1</v>
      </c>
      <c r="M26" s="73">
        <v>1</v>
      </c>
      <c r="N26" s="73">
        <v>1</v>
      </c>
      <c r="O26" s="73">
        <v>1</v>
      </c>
      <c r="P26" s="73">
        <v>1</v>
      </c>
      <c r="Q26" s="73">
        <v>1</v>
      </c>
      <c r="R26" s="73">
        <v>1</v>
      </c>
      <c r="S26" s="73">
        <v>1</v>
      </c>
      <c r="T26" s="73">
        <v>1</v>
      </c>
      <c r="U26" s="73">
        <v>1</v>
      </c>
      <c r="V26" s="73">
        <v>1</v>
      </c>
      <c r="W26" s="73">
        <v>1</v>
      </c>
      <c r="X26" s="73">
        <v>1</v>
      </c>
      <c r="Y26" s="73">
        <v>1</v>
      </c>
      <c r="Z26" s="73">
        <v>1</v>
      </c>
      <c r="AA26" s="73">
        <v>1</v>
      </c>
      <c r="AB26" s="73">
        <v>1</v>
      </c>
      <c r="AC26" s="73">
        <v>1</v>
      </c>
      <c r="AD26" s="73">
        <v>1</v>
      </c>
      <c r="AE26" s="73">
        <v>1</v>
      </c>
      <c r="AF26" s="73">
        <v>1</v>
      </c>
      <c r="AG26" s="73">
        <v>1</v>
      </c>
      <c r="AH26" s="73">
        <v>1</v>
      </c>
      <c r="AI26" s="73"/>
      <c r="AJ26" s="73"/>
      <c r="AK26" s="73">
        <v>1</v>
      </c>
      <c r="AL26" s="73">
        <v>1</v>
      </c>
      <c r="AM26" s="73">
        <v>1</v>
      </c>
      <c r="AN26" s="73">
        <v>0</v>
      </c>
      <c r="AO26" s="73">
        <v>1</v>
      </c>
      <c r="AP26" s="73">
        <v>1</v>
      </c>
      <c r="AQ26" s="73">
        <v>1</v>
      </c>
      <c r="AR26" s="73">
        <v>0</v>
      </c>
      <c r="AS26" s="73">
        <v>1</v>
      </c>
      <c r="AT26" s="73">
        <v>1</v>
      </c>
      <c r="AU26" s="74">
        <v>1</v>
      </c>
    </row>
    <row r="27" spans="1:47" s="56" customFormat="1">
      <c r="A27" s="72"/>
      <c r="B27" s="73" t="s">
        <v>171</v>
      </c>
      <c r="C27" s="73">
        <v>7</v>
      </c>
      <c r="D27" s="73">
        <v>1</v>
      </c>
      <c r="E27" s="73">
        <v>1</v>
      </c>
      <c r="F27" s="73">
        <v>1</v>
      </c>
      <c r="G27" s="73">
        <v>0</v>
      </c>
      <c r="H27" s="73">
        <v>1</v>
      </c>
      <c r="I27" s="73">
        <v>1</v>
      </c>
      <c r="J27" s="73">
        <v>1</v>
      </c>
      <c r="K27" s="73">
        <v>1</v>
      </c>
      <c r="L27" s="73">
        <v>0</v>
      </c>
      <c r="M27" s="73">
        <v>0</v>
      </c>
      <c r="N27" s="73">
        <v>1</v>
      </c>
      <c r="O27" s="73">
        <v>1</v>
      </c>
      <c r="P27" s="73">
        <v>1</v>
      </c>
      <c r="Q27" s="73">
        <v>1</v>
      </c>
      <c r="R27" s="73">
        <v>1</v>
      </c>
      <c r="S27" s="73">
        <v>1</v>
      </c>
      <c r="T27" s="73">
        <v>0</v>
      </c>
      <c r="U27" s="73">
        <v>1</v>
      </c>
      <c r="V27" s="73">
        <v>0</v>
      </c>
      <c r="W27" s="73">
        <v>0</v>
      </c>
      <c r="X27" s="73">
        <v>1</v>
      </c>
      <c r="Y27" s="73">
        <v>1</v>
      </c>
      <c r="Z27" s="73">
        <v>1</v>
      </c>
      <c r="AA27" s="73">
        <v>0</v>
      </c>
      <c r="AB27" s="73">
        <v>1</v>
      </c>
      <c r="AC27" s="73">
        <v>0</v>
      </c>
      <c r="AD27" s="73">
        <v>1</v>
      </c>
      <c r="AE27" s="73">
        <v>1</v>
      </c>
      <c r="AF27" s="73">
        <v>1</v>
      </c>
      <c r="AG27" s="73">
        <v>1</v>
      </c>
      <c r="AH27" s="73">
        <v>1</v>
      </c>
      <c r="AI27" s="73"/>
      <c r="AJ27" s="73"/>
      <c r="AK27" s="73">
        <v>0</v>
      </c>
      <c r="AL27" s="73">
        <v>0</v>
      </c>
      <c r="AM27" s="73">
        <v>1</v>
      </c>
      <c r="AN27" s="73">
        <v>0</v>
      </c>
      <c r="AO27" s="73">
        <v>0</v>
      </c>
      <c r="AP27" s="73">
        <v>0</v>
      </c>
      <c r="AQ27" s="73">
        <v>0</v>
      </c>
      <c r="AR27" s="73">
        <v>0</v>
      </c>
      <c r="AS27" s="73">
        <v>1</v>
      </c>
      <c r="AT27" s="73">
        <v>0</v>
      </c>
      <c r="AU27" s="74">
        <v>0</v>
      </c>
    </row>
    <row r="28" spans="1:47" s="56" customFormat="1">
      <c r="A28" s="72"/>
      <c r="B28" s="73" t="s">
        <v>167</v>
      </c>
      <c r="C28" s="73">
        <v>8</v>
      </c>
      <c r="D28" s="73">
        <v>1</v>
      </c>
      <c r="E28" s="73">
        <v>1</v>
      </c>
      <c r="F28" s="73">
        <v>0</v>
      </c>
      <c r="G28" s="73">
        <v>0</v>
      </c>
      <c r="H28" s="73">
        <v>1</v>
      </c>
      <c r="I28" s="73">
        <v>1</v>
      </c>
      <c r="J28" s="73">
        <v>1</v>
      </c>
      <c r="K28" s="73">
        <v>1</v>
      </c>
      <c r="L28" s="73">
        <v>1</v>
      </c>
      <c r="M28" s="73">
        <v>0</v>
      </c>
      <c r="N28" s="73">
        <v>1</v>
      </c>
      <c r="O28" s="73">
        <v>1</v>
      </c>
      <c r="P28" s="73">
        <v>0</v>
      </c>
      <c r="Q28" s="73">
        <v>1</v>
      </c>
      <c r="R28" s="73">
        <v>1</v>
      </c>
      <c r="S28" s="73">
        <v>1</v>
      </c>
      <c r="T28" s="73">
        <v>1</v>
      </c>
      <c r="U28" s="73">
        <v>1</v>
      </c>
      <c r="V28" s="73">
        <v>0</v>
      </c>
      <c r="W28" s="73">
        <v>0</v>
      </c>
      <c r="X28" s="73">
        <v>1</v>
      </c>
      <c r="Y28" s="73">
        <v>1</v>
      </c>
      <c r="Z28" s="73">
        <v>1</v>
      </c>
      <c r="AA28" s="73">
        <v>0</v>
      </c>
      <c r="AB28" s="73">
        <v>0</v>
      </c>
      <c r="AC28" s="73">
        <v>1</v>
      </c>
      <c r="AD28" s="73">
        <v>1</v>
      </c>
      <c r="AE28" s="73">
        <v>1</v>
      </c>
      <c r="AF28" s="73">
        <v>0</v>
      </c>
      <c r="AG28" s="73">
        <v>1</v>
      </c>
      <c r="AH28" s="73">
        <v>1</v>
      </c>
      <c r="AI28" s="73"/>
      <c r="AJ28" s="73"/>
      <c r="AK28" s="73">
        <v>1</v>
      </c>
      <c r="AL28" s="73">
        <v>0</v>
      </c>
      <c r="AM28" s="73">
        <v>1</v>
      </c>
      <c r="AN28" s="73">
        <v>0</v>
      </c>
      <c r="AO28" s="73">
        <v>0</v>
      </c>
      <c r="AP28" s="73">
        <v>1</v>
      </c>
      <c r="AQ28" s="73">
        <v>1</v>
      </c>
      <c r="AR28" s="73">
        <v>0</v>
      </c>
      <c r="AS28" s="73">
        <v>1</v>
      </c>
      <c r="AT28" s="73">
        <v>1</v>
      </c>
      <c r="AU28" s="74">
        <v>1</v>
      </c>
    </row>
    <row r="29" spans="1:47" s="56" customFormat="1">
      <c r="A29" s="72"/>
      <c r="B29" s="73" t="s">
        <v>169</v>
      </c>
      <c r="C29" s="73">
        <v>9</v>
      </c>
      <c r="D29" s="73">
        <v>1</v>
      </c>
      <c r="E29" s="73">
        <v>1</v>
      </c>
      <c r="F29" s="73">
        <v>1</v>
      </c>
      <c r="G29" s="73">
        <v>1</v>
      </c>
      <c r="H29" s="73">
        <v>1</v>
      </c>
      <c r="I29" s="73">
        <v>1</v>
      </c>
      <c r="J29" s="73">
        <v>1</v>
      </c>
      <c r="K29" s="73">
        <v>1</v>
      </c>
      <c r="L29" s="73">
        <v>0</v>
      </c>
      <c r="M29" s="73">
        <v>0</v>
      </c>
      <c r="N29" s="73">
        <v>1</v>
      </c>
      <c r="O29" s="73">
        <v>1</v>
      </c>
      <c r="P29" s="73">
        <v>1</v>
      </c>
      <c r="Q29" s="73">
        <v>0</v>
      </c>
      <c r="R29" s="73">
        <v>1</v>
      </c>
      <c r="S29" s="73">
        <v>1</v>
      </c>
      <c r="T29" s="73">
        <v>1</v>
      </c>
      <c r="U29" s="73">
        <v>1</v>
      </c>
      <c r="V29" s="73">
        <v>0</v>
      </c>
      <c r="W29" s="73">
        <v>0</v>
      </c>
      <c r="X29" s="73">
        <v>1</v>
      </c>
      <c r="Y29" s="73">
        <v>1</v>
      </c>
      <c r="Z29" s="73">
        <v>1</v>
      </c>
      <c r="AA29" s="73">
        <v>0</v>
      </c>
      <c r="AB29" s="73">
        <v>0</v>
      </c>
      <c r="AC29" s="73">
        <v>1</v>
      </c>
      <c r="AD29" s="73">
        <v>1</v>
      </c>
      <c r="AE29" s="73">
        <v>1</v>
      </c>
      <c r="AF29" s="73">
        <v>1</v>
      </c>
      <c r="AG29" s="73">
        <v>1</v>
      </c>
      <c r="AH29" s="73">
        <v>1</v>
      </c>
      <c r="AI29" s="73"/>
      <c r="AJ29" s="73"/>
      <c r="AK29" s="73">
        <v>0</v>
      </c>
      <c r="AL29" s="73">
        <v>0</v>
      </c>
      <c r="AM29" s="73">
        <v>1</v>
      </c>
      <c r="AN29" s="73">
        <v>0</v>
      </c>
      <c r="AO29" s="73">
        <v>1</v>
      </c>
      <c r="AP29" s="73">
        <v>1</v>
      </c>
      <c r="AQ29" s="73">
        <v>1</v>
      </c>
      <c r="AR29" s="73">
        <v>1</v>
      </c>
      <c r="AS29" s="73">
        <v>1</v>
      </c>
      <c r="AT29" s="73">
        <v>1</v>
      </c>
      <c r="AU29" s="74">
        <v>1</v>
      </c>
    </row>
    <row r="30" spans="1:47" s="56" customFormat="1">
      <c r="A30" s="72"/>
      <c r="B30" s="73" t="s">
        <v>165</v>
      </c>
      <c r="C30" s="73">
        <v>10</v>
      </c>
      <c r="D30" s="73">
        <v>1</v>
      </c>
      <c r="E30" s="73">
        <v>1</v>
      </c>
      <c r="F30" s="73">
        <v>0</v>
      </c>
      <c r="G30" s="73">
        <v>0</v>
      </c>
      <c r="H30" s="73">
        <v>0</v>
      </c>
      <c r="I30" s="73">
        <v>1</v>
      </c>
      <c r="J30" s="73">
        <v>1</v>
      </c>
      <c r="K30" s="73">
        <v>1</v>
      </c>
      <c r="L30" s="73">
        <v>0</v>
      </c>
      <c r="M30" s="73">
        <v>0</v>
      </c>
      <c r="N30" s="73">
        <v>1</v>
      </c>
      <c r="O30" s="73">
        <v>1</v>
      </c>
      <c r="P30" s="73">
        <v>1</v>
      </c>
      <c r="Q30" s="73">
        <v>1</v>
      </c>
      <c r="R30" s="73">
        <v>1</v>
      </c>
      <c r="S30" s="73">
        <v>1</v>
      </c>
      <c r="T30" s="73">
        <v>1</v>
      </c>
      <c r="U30" s="73">
        <v>1</v>
      </c>
      <c r="V30" s="73">
        <v>0</v>
      </c>
      <c r="W30" s="73">
        <v>0</v>
      </c>
      <c r="X30" s="73">
        <v>1</v>
      </c>
      <c r="Y30" s="73">
        <v>1</v>
      </c>
      <c r="Z30" s="73">
        <v>0</v>
      </c>
      <c r="AA30" s="73">
        <v>0</v>
      </c>
      <c r="AB30" s="73">
        <v>1</v>
      </c>
      <c r="AC30" s="73">
        <v>1</v>
      </c>
      <c r="AD30" s="73">
        <v>1</v>
      </c>
      <c r="AE30" s="73">
        <v>1</v>
      </c>
      <c r="AF30" s="73">
        <v>0</v>
      </c>
      <c r="AG30" s="73">
        <v>1</v>
      </c>
      <c r="AH30" s="73">
        <v>1</v>
      </c>
      <c r="AI30" s="73"/>
      <c r="AJ30" s="73"/>
      <c r="AK30" s="73">
        <v>0</v>
      </c>
      <c r="AL30" s="73">
        <v>0</v>
      </c>
      <c r="AM30" s="73">
        <v>1</v>
      </c>
      <c r="AN30" s="73">
        <v>0</v>
      </c>
      <c r="AO30" s="73">
        <v>0</v>
      </c>
      <c r="AP30" s="73">
        <v>0</v>
      </c>
      <c r="AQ30" s="73">
        <v>0</v>
      </c>
      <c r="AR30" s="73">
        <v>0</v>
      </c>
      <c r="AS30" s="73">
        <v>1</v>
      </c>
      <c r="AT30" s="73">
        <v>0</v>
      </c>
      <c r="AU30" s="74">
        <v>1</v>
      </c>
    </row>
    <row r="31" spans="1:47" s="56" customFormat="1">
      <c r="A31" s="72"/>
      <c r="B31" s="73" t="s">
        <v>164</v>
      </c>
      <c r="C31" s="73">
        <v>11</v>
      </c>
      <c r="D31" s="73">
        <v>1</v>
      </c>
      <c r="E31" s="73">
        <v>1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1</v>
      </c>
      <c r="O31" s="73">
        <v>1</v>
      </c>
      <c r="P31" s="73">
        <v>1</v>
      </c>
      <c r="Q31" s="73">
        <v>1</v>
      </c>
      <c r="R31" s="73">
        <v>1</v>
      </c>
      <c r="S31" s="73">
        <v>1</v>
      </c>
      <c r="T31" s="73">
        <v>0</v>
      </c>
      <c r="U31" s="73">
        <v>1</v>
      </c>
      <c r="V31" s="73">
        <v>0</v>
      </c>
      <c r="W31" s="73">
        <v>1</v>
      </c>
      <c r="X31" s="73">
        <v>1</v>
      </c>
      <c r="Y31" s="73">
        <v>1</v>
      </c>
      <c r="Z31" s="73">
        <v>1</v>
      </c>
      <c r="AA31" s="73">
        <v>0</v>
      </c>
      <c r="AB31" s="73">
        <v>1</v>
      </c>
      <c r="AC31" s="73">
        <v>1</v>
      </c>
      <c r="AD31" s="73">
        <v>1</v>
      </c>
      <c r="AE31" s="73">
        <v>1</v>
      </c>
      <c r="AF31" s="73">
        <v>0</v>
      </c>
      <c r="AG31" s="73">
        <v>1</v>
      </c>
      <c r="AH31" s="73">
        <v>1</v>
      </c>
      <c r="AI31" s="73"/>
      <c r="AJ31" s="73"/>
      <c r="AK31" s="73">
        <v>0</v>
      </c>
      <c r="AL31" s="73">
        <v>1</v>
      </c>
      <c r="AM31" s="73">
        <v>1</v>
      </c>
      <c r="AN31" s="73">
        <v>0</v>
      </c>
      <c r="AO31" s="73">
        <v>0</v>
      </c>
      <c r="AP31" s="73">
        <v>0</v>
      </c>
      <c r="AQ31" s="73">
        <v>0</v>
      </c>
      <c r="AR31" s="73">
        <v>0</v>
      </c>
      <c r="AS31" s="73">
        <v>1</v>
      </c>
      <c r="AT31" s="73">
        <v>1</v>
      </c>
      <c r="AU31" s="74">
        <v>1</v>
      </c>
    </row>
    <row r="32" spans="1:47" s="56" customFormat="1">
      <c r="A32" s="76"/>
      <c r="B32" s="77" t="s">
        <v>162</v>
      </c>
      <c r="C32" s="77">
        <v>12</v>
      </c>
      <c r="D32" s="77">
        <v>1</v>
      </c>
      <c r="E32" s="77">
        <v>1</v>
      </c>
      <c r="F32" s="77">
        <v>1</v>
      </c>
      <c r="G32" s="77">
        <v>1</v>
      </c>
      <c r="H32" s="77">
        <v>1</v>
      </c>
      <c r="I32" s="77">
        <v>1</v>
      </c>
      <c r="J32" s="77">
        <v>1</v>
      </c>
      <c r="K32" s="77">
        <v>1</v>
      </c>
      <c r="L32" s="77">
        <v>0</v>
      </c>
      <c r="M32" s="77">
        <v>0</v>
      </c>
      <c r="N32" s="77">
        <v>1</v>
      </c>
      <c r="O32" s="77">
        <v>1</v>
      </c>
      <c r="P32" s="77">
        <v>1</v>
      </c>
      <c r="Q32" s="77">
        <v>1</v>
      </c>
      <c r="R32" s="77">
        <v>1</v>
      </c>
      <c r="S32" s="77">
        <v>1</v>
      </c>
      <c r="T32" s="77">
        <v>1</v>
      </c>
      <c r="U32" s="77">
        <v>1</v>
      </c>
      <c r="V32" s="77">
        <v>0</v>
      </c>
      <c r="W32" s="77">
        <v>0</v>
      </c>
      <c r="X32" s="77">
        <v>1</v>
      </c>
      <c r="Y32" s="77">
        <v>1</v>
      </c>
      <c r="Z32" s="77">
        <v>1</v>
      </c>
      <c r="AA32" s="77">
        <v>0</v>
      </c>
      <c r="AB32" s="77">
        <v>0</v>
      </c>
      <c r="AC32" s="77">
        <v>1</v>
      </c>
      <c r="AD32" s="77">
        <v>1</v>
      </c>
      <c r="AE32" s="77">
        <v>1</v>
      </c>
      <c r="AF32" s="77">
        <v>1</v>
      </c>
      <c r="AG32" s="77">
        <v>1</v>
      </c>
      <c r="AH32" s="77">
        <v>1</v>
      </c>
      <c r="AI32" s="77"/>
      <c r="AJ32" s="77"/>
      <c r="AK32" s="77">
        <v>1</v>
      </c>
      <c r="AL32" s="77">
        <v>1</v>
      </c>
      <c r="AM32" s="77">
        <v>1</v>
      </c>
      <c r="AN32" s="77">
        <v>0</v>
      </c>
      <c r="AO32" s="77">
        <v>1</v>
      </c>
      <c r="AP32" s="77">
        <v>1</v>
      </c>
      <c r="AQ32" s="77">
        <v>1</v>
      </c>
      <c r="AR32" s="77">
        <v>0</v>
      </c>
      <c r="AS32" s="77">
        <v>1</v>
      </c>
      <c r="AT32" s="77">
        <v>0</v>
      </c>
      <c r="AU32" s="78">
        <v>0</v>
      </c>
    </row>
    <row r="34" spans="4:13">
      <c r="D34" s="12" t="s">
        <v>172</v>
      </c>
      <c r="E34" s="12" t="s">
        <v>173</v>
      </c>
      <c r="F34" s="12" t="s">
        <v>174</v>
      </c>
      <c r="G34" s="12" t="s">
        <v>175</v>
      </c>
      <c r="H34" s="12" t="s">
        <v>176</v>
      </c>
      <c r="I34" s="12" t="s">
        <v>177</v>
      </c>
      <c r="J34" s="12" t="s">
        <v>178</v>
      </c>
      <c r="K34" s="12" t="s">
        <v>179</v>
      </c>
      <c r="L34" s="12" t="s">
        <v>180</v>
      </c>
      <c r="M34" s="12" t="s">
        <v>181</v>
      </c>
    </row>
    <row r="36" spans="4:13">
      <c r="D36" s="12" t="s">
        <v>172</v>
      </c>
    </row>
    <row r="37" spans="4:13">
      <c r="D37" s="12" t="s">
        <v>173</v>
      </c>
    </row>
    <row r="38" spans="4:13">
      <c r="D38" s="12" t="s">
        <v>174</v>
      </c>
    </row>
    <row r="39" spans="4:13">
      <c r="D39" s="12" t="s">
        <v>175</v>
      </c>
    </row>
    <row r="40" spans="4:13">
      <c r="D40" s="12" t="s">
        <v>176</v>
      </c>
    </row>
    <row r="41" spans="4:13">
      <c r="D41" s="12" t="s">
        <v>177</v>
      </c>
    </row>
    <row r="42" spans="4:13">
      <c r="D42" s="12" t="s">
        <v>178</v>
      </c>
    </row>
    <row r="43" spans="4:13">
      <c r="D43" s="12" t="s">
        <v>179</v>
      </c>
    </row>
    <row r="44" spans="4:13">
      <c r="D44" s="12" t="s">
        <v>180</v>
      </c>
    </row>
    <row r="45" spans="4:13">
      <c r="D45" s="12" t="s">
        <v>181</v>
      </c>
    </row>
  </sheetData>
  <mergeCells count="7">
    <mergeCell ref="AP1:AU1"/>
    <mergeCell ref="B1:C1"/>
    <mergeCell ref="D1:M1"/>
    <mergeCell ref="N1:W1"/>
    <mergeCell ref="X1:AC1"/>
    <mergeCell ref="AD1:AJ1"/>
    <mergeCell ref="AK1:A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F32" sqref="F32"/>
    </sheetView>
  </sheetViews>
  <sheetFormatPr defaultRowHeight="15"/>
  <sheetData>
    <row r="1" spans="1:3" ht="15.75" thickBot="1">
      <c r="A1" s="120" t="s">
        <v>83</v>
      </c>
      <c r="B1" s="50" t="s">
        <v>89</v>
      </c>
      <c r="C1" s="12"/>
    </row>
    <row r="2" spans="1:3" ht="15.75" thickBot="1">
      <c r="A2" s="120"/>
      <c r="B2" s="50" t="s">
        <v>90</v>
      </c>
      <c r="C2" s="11"/>
    </row>
    <row r="3" spans="1:3" ht="15.75" thickBot="1">
      <c r="A3" s="120"/>
      <c r="B3" s="50" t="s">
        <v>91</v>
      </c>
      <c r="C3" s="13"/>
    </row>
    <row r="4" spans="1:3" ht="15.75" thickBot="1">
      <c r="A4" s="120"/>
      <c r="B4" s="50" t="s">
        <v>92</v>
      </c>
      <c r="C4" s="11"/>
    </row>
    <row r="5" spans="1:3" ht="15.75" thickBot="1">
      <c r="A5" s="120"/>
      <c r="B5" s="50" t="s">
        <v>93</v>
      </c>
      <c r="C5" s="11"/>
    </row>
    <row r="6" spans="1:3" ht="15.75" thickBot="1">
      <c r="A6" s="120"/>
      <c r="B6" s="50" t="s">
        <v>94</v>
      </c>
      <c r="C6" s="1"/>
    </row>
    <row r="7" spans="1:3" ht="15.75" thickBot="1">
      <c r="A7" s="120"/>
      <c r="B7" s="50" t="s">
        <v>95</v>
      </c>
      <c r="C7" s="11"/>
    </row>
    <row r="8" spans="1:3" ht="15.75" thickBot="1">
      <c r="A8" s="120"/>
      <c r="B8" s="50" t="s">
        <v>96</v>
      </c>
      <c r="C8" s="11"/>
    </row>
    <row r="9" spans="1:3" ht="15.75" thickBot="1">
      <c r="A9" s="120"/>
      <c r="B9" s="50" t="s">
        <v>98</v>
      </c>
      <c r="C9" s="11"/>
    </row>
    <row r="10" spans="1:3" ht="15.75" thickBot="1">
      <c r="A10" s="120"/>
      <c r="B10" s="50" t="s">
        <v>99</v>
      </c>
      <c r="C10" s="11"/>
    </row>
    <row r="11" spans="1:3" ht="15.75" customHeight="1" thickBot="1">
      <c r="A11" s="121" t="s">
        <v>84</v>
      </c>
      <c r="B11" s="51" t="s">
        <v>89</v>
      </c>
      <c r="C11" s="1"/>
    </row>
    <row r="12" spans="1:3" ht="15.75" thickBot="1">
      <c r="A12" s="121"/>
      <c r="B12" s="51" t="s">
        <v>90</v>
      </c>
      <c r="C12" s="1"/>
    </row>
    <row r="13" spans="1:3" ht="15.75" thickBot="1">
      <c r="A13" s="121"/>
      <c r="B13" s="51" t="s">
        <v>91</v>
      </c>
      <c r="C13" s="1"/>
    </row>
    <row r="14" spans="1:3" ht="15.75" thickBot="1">
      <c r="A14" s="121"/>
      <c r="B14" s="51" t="s">
        <v>92</v>
      </c>
      <c r="C14" s="1"/>
    </row>
    <row r="15" spans="1:3" ht="15.75" thickBot="1">
      <c r="A15" s="121"/>
      <c r="B15" s="51" t="s">
        <v>93</v>
      </c>
      <c r="C15" s="1"/>
    </row>
    <row r="16" spans="1:3" ht="15.75" thickBot="1">
      <c r="A16" s="121"/>
      <c r="B16" s="51" t="s">
        <v>94</v>
      </c>
      <c r="C16" s="1"/>
    </row>
    <row r="17" spans="1:3" ht="15.75" thickBot="1">
      <c r="A17" s="121"/>
      <c r="B17" s="51" t="s">
        <v>100</v>
      </c>
      <c r="C17" s="1"/>
    </row>
    <row r="18" spans="1:3" ht="15.75" thickBot="1">
      <c r="A18" s="121"/>
      <c r="B18" s="51" t="s">
        <v>95</v>
      </c>
      <c r="C18" s="1"/>
    </row>
    <row r="19" spans="1:3" ht="15.75" thickBot="1">
      <c r="A19" s="121"/>
      <c r="B19" s="51" t="s">
        <v>96</v>
      </c>
      <c r="C19" s="1"/>
    </row>
    <row r="20" spans="1:3" ht="15.75" thickBot="1">
      <c r="A20" s="121"/>
      <c r="B20" s="51" t="s">
        <v>97</v>
      </c>
      <c r="C20" s="1"/>
    </row>
    <row r="21" spans="1:3" ht="15.75" customHeight="1" thickBot="1">
      <c r="A21" s="122" t="s">
        <v>85</v>
      </c>
      <c r="B21" s="52" t="s">
        <v>101</v>
      </c>
      <c r="C21" s="1"/>
    </row>
    <row r="22" spans="1:3" ht="15.75" thickBot="1">
      <c r="A22" s="122"/>
      <c r="B22" s="52" t="s">
        <v>102</v>
      </c>
      <c r="C22" s="1"/>
    </row>
    <row r="23" spans="1:3" ht="15.75" thickBot="1">
      <c r="A23" s="122"/>
      <c r="B23" s="52" t="s">
        <v>103</v>
      </c>
      <c r="C23" s="1"/>
    </row>
    <row r="24" spans="1:3" ht="15.75" thickBot="1">
      <c r="A24" s="122"/>
      <c r="B24" s="52" t="s">
        <v>104</v>
      </c>
      <c r="C24" s="1"/>
    </row>
    <row r="25" spans="1:3" ht="15.75" thickBot="1">
      <c r="A25" s="122"/>
      <c r="B25" s="52" t="s">
        <v>105</v>
      </c>
      <c r="C25" s="1"/>
    </row>
    <row r="26" spans="1:3" ht="15.75" thickBot="1">
      <c r="A26" s="122"/>
      <c r="B26" s="52" t="s">
        <v>106</v>
      </c>
      <c r="C26" s="1"/>
    </row>
  </sheetData>
  <mergeCells count="3">
    <mergeCell ref="A1:A10"/>
    <mergeCell ref="A11:A20"/>
    <mergeCell ref="A21:A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workbookViewId="0">
      <selection sqref="A1:P13"/>
    </sheetView>
  </sheetViews>
  <sheetFormatPr defaultRowHeight="15"/>
  <sheetData>
    <row r="1" spans="1:16">
      <c r="A1" t="s">
        <v>107</v>
      </c>
      <c r="B1" t="s">
        <v>116</v>
      </c>
      <c r="C1" t="s">
        <v>117</v>
      </c>
      <c r="D1" t="s">
        <v>118</v>
      </c>
      <c r="E1" t="s">
        <v>108</v>
      </c>
      <c r="F1" t="s">
        <v>109</v>
      </c>
      <c r="G1" t="s">
        <v>119</v>
      </c>
      <c r="H1" t="s">
        <v>110</v>
      </c>
      <c r="I1" t="s">
        <v>111</v>
      </c>
      <c r="J1" t="s">
        <v>120</v>
      </c>
      <c r="K1" t="s">
        <v>121</v>
      </c>
      <c r="L1" t="s">
        <v>122</v>
      </c>
      <c r="M1" t="s">
        <v>123</v>
      </c>
      <c r="N1" t="s">
        <v>124</v>
      </c>
      <c r="O1" t="s">
        <v>125</v>
      </c>
      <c r="P1" t="s">
        <v>126</v>
      </c>
    </row>
    <row r="2" spans="1:16">
      <c r="A2">
        <v>1</v>
      </c>
      <c r="B2">
        <v>106</v>
      </c>
      <c r="C2">
        <v>105</v>
      </c>
      <c r="D2">
        <v>105</v>
      </c>
      <c r="E2">
        <v>103</v>
      </c>
      <c r="F2">
        <v>103</v>
      </c>
      <c r="G2">
        <v>105</v>
      </c>
      <c r="H2">
        <v>5</v>
      </c>
      <c r="I2">
        <v>5</v>
      </c>
      <c r="J2">
        <v>104</v>
      </c>
      <c r="K2">
        <v>104</v>
      </c>
      <c r="L2">
        <v>98</v>
      </c>
      <c r="M2">
        <v>98</v>
      </c>
      <c r="N2">
        <v>105</v>
      </c>
      <c r="O2">
        <v>105</v>
      </c>
      <c r="P2">
        <v>104</v>
      </c>
    </row>
    <row r="3" spans="1:16">
      <c r="A3">
        <v>2</v>
      </c>
      <c r="B3">
        <v>103</v>
      </c>
      <c r="C3">
        <v>103</v>
      </c>
      <c r="D3">
        <v>102</v>
      </c>
      <c r="E3">
        <v>103</v>
      </c>
      <c r="F3">
        <v>102</v>
      </c>
      <c r="G3">
        <v>102</v>
      </c>
      <c r="H3">
        <v>4</v>
      </c>
      <c r="I3">
        <v>4</v>
      </c>
      <c r="J3">
        <v>102</v>
      </c>
      <c r="K3">
        <v>103</v>
      </c>
      <c r="L3">
        <v>98</v>
      </c>
      <c r="M3">
        <v>97</v>
      </c>
      <c r="N3">
        <v>103</v>
      </c>
      <c r="O3">
        <v>103</v>
      </c>
      <c r="P3">
        <v>103</v>
      </c>
    </row>
    <row r="4" spans="1:16">
      <c r="A4">
        <v>3</v>
      </c>
      <c r="B4">
        <v>111</v>
      </c>
      <c r="C4">
        <v>110</v>
      </c>
      <c r="D4">
        <v>110</v>
      </c>
      <c r="E4">
        <v>111</v>
      </c>
      <c r="F4">
        <v>111</v>
      </c>
      <c r="G4">
        <v>111</v>
      </c>
      <c r="H4">
        <v>8</v>
      </c>
      <c r="I4">
        <v>8</v>
      </c>
      <c r="J4">
        <v>111</v>
      </c>
      <c r="K4">
        <v>111</v>
      </c>
      <c r="L4">
        <v>109</v>
      </c>
      <c r="M4">
        <v>111</v>
      </c>
      <c r="N4">
        <v>111</v>
      </c>
      <c r="O4">
        <v>109</v>
      </c>
      <c r="P4">
        <v>109</v>
      </c>
    </row>
    <row r="5" spans="1:16">
      <c r="A5">
        <v>4</v>
      </c>
      <c r="B5">
        <v>101</v>
      </c>
      <c r="C5">
        <v>101</v>
      </c>
      <c r="D5">
        <v>101</v>
      </c>
      <c r="E5">
        <v>101</v>
      </c>
      <c r="F5">
        <v>100</v>
      </c>
      <c r="G5">
        <v>101</v>
      </c>
      <c r="H5">
        <v>2</v>
      </c>
      <c r="I5">
        <v>2</v>
      </c>
      <c r="J5">
        <v>101</v>
      </c>
      <c r="K5">
        <v>101</v>
      </c>
      <c r="L5">
        <v>100</v>
      </c>
      <c r="M5">
        <v>99</v>
      </c>
      <c r="N5">
        <v>101</v>
      </c>
      <c r="O5">
        <v>101</v>
      </c>
      <c r="P5">
        <v>101</v>
      </c>
    </row>
    <row r="6" spans="1:16">
      <c r="A6">
        <v>5</v>
      </c>
      <c r="B6">
        <v>128</v>
      </c>
      <c r="C6">
        <v>109</v>
      </c>
      <c r="D6">
        <v>109</v>
      </c>
      <c r="E6">
        <v>119</v>
      </c>
      <c r="F6">
        <v>113</v>
      </c>
      <c r="G6">
        <v>127</v>
      </c>
      <c r="H6">
        <v>5</v>
      </c>
      <c r="I6">
        <v>5</v>
      </c>
      <c r="J6">
        <v>124</v>
      </c>
      <c r="K6">
        <v>126</v>
      </c>
      <c r="L6">
        <v>106</v>
      </c>
      <c r="M6">
        <v>96</v>
      </c>
      <c r="N6">
        <v>127</v>
      </c>
      <c r="O6">
        <v>122</v>
      </c>
      <c r="P6">
        <v>126</v>
      </c>
    </row>
    <row r="7" spans="1:16">
      <c r="A7">
        <v>6</v>
      </c>
      <c r="B7">
        <v>102</v>
      </c>
      <c r="C7">
        <v>94</v>
      </c>
      <c r="D7">
        <v>91</v>
      </c>
      <c r="E7">
        <v>98</v>
      </c>
      <c r="F7">
        <v>97</v>
      </c>
      <c r="G7">
        <v>99</v>
      </c>
      <c r="H7">
        <v>5</v>
      </c>
      <c r="I7">
        <v>5</v>
      </c>
      <c r="J7">
        <v>100</v>
      </c>
      <c r="K7">
        <v>100</v>
      </c>
      <c r="L7">
        <v>80</v>
      </c>
      <c r="M7">
        <v>78</v>
      </c>
      <c r="N7">
        <v>101</v>
      </c>
      <c r="O7">
        <v>101</v>
      </c>
      <c r="P7">
        <v>101</v>
      </c>
    </row>
    <row r="8" spans="1:16">
      <c r="A8">
        <v>7</v>
      </c>
      <c r="B8">
        <v>106</v>
      </c>
      <c r="C8">
        <v>106</v>
      </c>
      <c r="D8">
        <v>106</v>
      </c>
      <c r="E8">
        <v>106</v>
      </c>
      <c r="F8">
        <v>106</v>
      </c>
      <c r="G8">
        <v>106</v>
      </c>
      <c r="H8">
        <v>10</v>
      </c>
      <c r="I8">
        <v>10</v>
      </c>
      <c r="J8">
        <v>106</v>
      </c>
      <c r="K8">
        <v>106</v>
      </c>
      <c r="L8">
        <v>103</v>
      </c>
      <c r="M8">
        <v>103</v>
      </c>
      <c r="N8">
        <v>106</v>
      </c>
      <c r="O8">
        <v>106</v>
      </c>
      <c r="P8">
        <v>105</v>
      </c>
    </row>
    <row r="9" spans="1:16">
      <c r="A9">
        <v>8</v>
      </c>
      <c r="B9">
        <v>102</v>
      </c>
      <c r="C9">
        <v>101</v>
      </c>
      <c r="D9">
        <v>101</v>
      </c>
      <c r="E9">
        <v>102</v>
      </c>
      <c r="F9">
        <v>102</v>
      </c>
      <c r="G9">
        <v>102</v>
      </c>
      <c r="H9">
        <v>6</v>
      </c>
      <c r="I9">
        <v>6</v>
      </c>
      <c r="J9">
        <v>101</v>
      </c>
      <c r="K9">
        <v>101</v>
      </c>
      <c r="L9">
        <v>99</v>
      </c>
      <c r="M9">
        <v>99</v>
      </c>
      <c r="N9">
        <v>102</v>
      </c>
      <c r="O9">
        <v>102</v>
      </c>
      <c r="P9">
        <v>101</v>
      </c>
    </row>
    <row r="10" spans="1:16">
      <c r="A10">
        <v>9</v>
      </c>
      <c r="B10">
        <v>102</v>
      </c>
      <c r="C10">
        <v>101</v>
      </c>
      <c r="D10">
        <v>101</v>
      </c>
      <c r="E10">
        <v>102</v>
      </c>
      <c r="F10">
        <v>102</v>
      </c>
      <c r="G10">
        <v>102</v>
      </c>
      <c r="H10">
        <v>2</v>
      </c>
      <c r="I10">
        <v>2</v>
      </c>
      <c r="J10">
        <v>102</v>
      </c>
      <c r="K10">
        <v>102</v>
      </c>
      <c r="L10">
        <v>102</v>
      </c>
      <c r="M10">
        <v>102</v>
      </c>
      <c r="N10">
        <v>102</v>
      </c>
      <c r="O10">
        <v>102</v>
      </c>
      <c r="P10">
        <v>102</v>
      </c>
    </row>
    <row r="11" spans="1:16">
      <c r="A11">
        <v>10</v>
      </c>
      <c r="B11">
        <v>103</v>
      </c>
      <c r="C11">
        <v>99</v>
      </c>
      <c r="D11">
        <v>97</v>
      </c>
      <c r="E11">
        <v>102</v>
      </c>
      <c r="F11">
        <v>98</v>
      </c>
      <c r="G11">
        <v>99</v>
      </c>
      <c r="H11">
        <v>8</v>
      </c>
      <c r="I11">
        <v>8</v>
      </c>
      <c r="J11">
        <v>98</v>
      </c>
      <c r="K11">
        <v>99</v>
      </c>
      <c r="L11">
        <v>100</v>
      </c>
      <c r="M11">
        <v>99</v>
      </c>
      <c r="N11">
        <v>99</v>
      </c>
      <c r="O11">
        <v>101</v>
      </c>
      <c r="P11">
        <v>99</v>
      </c>
    </row>
    <row r="12" spans="1:16">
      <c r="A12">
        <v>11</v>
      </c>
      <c r="B12">
        <v>132</v>
      </c>
      <c r="C12">
        <v>94</v>
      </c>
      <c r="D12">
        <v>93</v>
      </c>
      <c r="E12">
        <v>106</v>
      </c>
      <c r="F12">
        <v>105</v>
      </c>
      <c r="G12">
        <v>130</v>
      </c>
      <c r="H12">
        <v>1</v>
      </c>
      <c r="I12">
        <v>0</v>
      </c>
      <c r="J12">
        <v>131</v>
      </c>
      <c r="K12">
        <v>131</v>
      </c>
      <c r="L12">
        <v>106</v>
      </c>
      <c r="M12">
        <v>104</v>
      </c>
      <c r="N12">
        <v>132</v>
      </c>
      <c r="O12">
        <v>119</v>
      </c>
      <c r="P12">
        <v>132</v>
      </c>
    </row>
    <row r="13" spans="1:16">
      <c r="A13">
        <v>12</v>
      </c>
      <c r="B13">
        <v>145</v>
      </c>
      <c r="C13">
        <v>120</v>
      </c>
      <c r="D13">
        <v>117</v>
      </c>
      <c r="E13">
        <v>106</v>
      </c>
      <c r="F13">
        <v>100</v>
      </c>
      <c r="G13">
        <v>145</v>
      </c>
      <c r="H13">
        <v>126</v>
      </c>
      <c r="I13">
        <v>122</v>
      </c>
      <c r="J13">
        <v>145</v>
      </c>
      <c r="K13">
        <v>145</v>
      </c>
      <c r="L13">
        <v>135</v>
      </c>
      <c r="M13">
        <v>137</v>
      </c>
      <c r="N13">
        <v>145</v>
      </c>
      <c r="O13">
        <v>145</v>
      </c>
      <c r="P13">
        <v>145</v>
      </c>
    </row>
    <row r="26" spans="1:16">
      <c r="A26" t="s">
        <v>107</v>
      </c>
      <c r="B26" t="s">
        <v>116</v>
      </c>
      <c r="C26" t="s">
        <v>117</v>
      </c>
      <c r="D26" t="s">
        <v>118</v>
      </c>
      <c r="E26" t="s">
        <v>108</v>
      </c>
      <c r="F26" t="s">
        <v>109</v>
      </c>
      <c r="G26" t="s">
        <v>119</v>
      </c>
      <c r="H26" t="s">
        <v>110</v>
      </c>
      <c r="I26" t="s">
        <v>111</v>
      </c>
      <c r="J26" t="s">
        <v>120</v>
      </c>
      <c r="K26" t="s">
        <v>121</v>
      </c>
      <c r="L26" t="s">
        <v>122</v>
      </c>
      <c r="M26" t="s">
        <v>123</v>
      </c>
      <c r="N26" t="s">
        <v>124</v>
      </c>
      <c r="O26" t="s">
        <v>125</v>
      </c>
      <c r="P26" t="s">
        <v>126</v>
      </c>
    </row>
    <row r="27" spans="1:16">
      <c r="A27">
        <v>1</v>
      </c>
      <c r="B27">
        <v>106</v>
      </c>
      <c r="C27">
        <v>105</v>
      </c>
      <c r="D27">
        <v>105</v>
      </c>
      <c r="E27">
        <v>103</v>
      </c>
      <c r="F27">
        <v>103</v>
      </c>
      <c r="G27">
        <v>105</v>
      </c>
      <c r="H27">
        <v>5</v>
      </c>
      <c r="I27">
        <v>5</v>
      </c>
      <c r="J27">
        <v>104</v>
      </c>
      <c r="K27">
        <v>104</v>
      </c>
      <c r="L27">
        <v>98</v>
      </c>
      <c r="M27">
        <v>98</v>
      </c>
      <c r="N27">
        <v>105</v>
      </c>
      <c r="O27">
        <v>105</v>
      </c>
      <c r="P27">
        <v>104</v>
      </c>
    </row>
    <row r="28" spans="1:16">
      <c r="A28">
        <v>2</v>
      </c>
      <c r="B28">
        <v>103</v>
      </c>
      <c r="C28">
        <v>103</v>
      </c>
      <c r="D28">
        <v>102</v>
      </c>
      <c r="E28">
        <v>103</v>
      </c>
      <c r="F28">
        <v>102</v>
      </c>
      <c r="G28">
        <v>102</v>
      </c>
      <c r="H28">
        <v>4</v>
      </c>
      <c r="I28">
        <v>4</v>
      </c>
      <c r="J28">
        <v>102</v>
      </c>
      <c r="K28">
        <v>103</v>
      </c>
      <c r="L28">
        <v>98</v>
      </c>
      <c r="M28">
        <v>97</v>
      </c>
      <c r="N28">
        <v>103</v>
      </c>
      <c r="O28">
        <v>103</v>
      </c>
      <c r="P28">
        <v>103</v>
      </c>
    </row>
    <row r="29" spans="1:16">
      <c r="A29">
        <v>3</v>
      </c>
      <c r="B29">
        <v>111</v>
      </c>
      <c r="C29">
        <v>110</v>
      </c>
      <c r="D29">
        <v>110</v>
      </c>
      <c r="E29">
        <v>111</v>
      </c>
      <c r="F29">
        <v>111</v>
      </c>
      <c r="G29">
        <v>111</v>
      </c>
      <c r="H29">
        <v>8</v>
      </c>
      <c r="I29">
        <v>8</v>
      </c>
      <c r="J29">
        <v>111</v>
      </c>
      <c r="K29">
        <v>111</v>
      </c>
      <c r="L29">
        <v>109</v>
      </c>
      <c r="M29">
        <v>111</v>
      </c>
      <c r="N29">
        <v>111</v>
      </c>
      <c r="O29">
        <v>109</v>
      </c>
      <c r="P29">
        <v>109</v>
      </c>
    </row>
    <row r="30" spans="1:16">
      <c r="A30">
        <v>4</v>
      </c>
      <c r="B30">
        <v>101</v>
      </c>
      <c r="C30">
        <v>101</v>
      </c>
      <c r="D30">
        <v>101</v>
      </c>
      <c r="E30">
        <v>101</v>
      </c>
      <c r="F30">
        <v>100</v>
      </c>
      <c r="G30">
        <v>101</v>
      </c>
      <c r="H30">
        <v>2</v>
      </c>
      <c r="I30">
        <v>2</v>
      </c>
      <c r="J30">
        <v>101</v>
      </c>
      <c r="K30">
        <v>101</v>
      </c>
      <c r="L30">
        <v>100</v>
      </c>
      <c r="M30">
        <v>99</v>
      </c>
      <c r="N30">
        <v>101</v>
      </c>
      <c r="O30">
        <v>101</v>
      </c>
      <c r="P30">
        <v>101</v>
      </c>
    </row>
    <row r="31" spans="1:16">
      <c r="A31">
        <v>5</v>
      </c>
      <c r="B31">
        <v>128</v>
      </c>
      <c r="C31">
        <v>109</v>
      </c>
      <c r="D31">
        <v>109</v>
      </c>
      <c r="E31">
        <v>119</v>
      </c>
      <c r="F31">
        <v>113</v>
      </c>
      <c r="G31">
        <v>127</v>
      </c>
      <c r="H31">
        <v>5</v>
      </c>
      <c r="I31">
        <v>5</v>
      </c>
      <c r="J31">
        <v>124</v>
      </c>
      <c r="K31">
        <v>126</v>
      </c>
      <c r="L31">
        <v>106</v>
      </c>
      <c r="M31">
        <v>96</v>
      </c>
      <c r="N31">
        <v>127</v>
      </c>
      <c r="O31">
        <v>122</v>
      </c>
      <c r="P31">
        <v>126</v>
      </c>
    </row>
    <row r="32" spans="1:16">
      <c r="A32">
        <v>6</v>
      </c>
      <c r="B32">
        <v>102</v>
      </c>
      <c r="C32">
        <v>94</v>
      </c>
      <c r="D32">
        <v>91</v>
      </c>
      <c r="E32">
        <v>98</v>
      </c>
      <c r="F32">
        <v>97</v>
      </c>
      <c r="G32">
        <v>99</v>
      </c>
      <c r="H32">
        <v>5</v>
      </c>
      <c r="I32">
        <v>5</v>
      </c>
      <c r="J32">
        <v>100</v>
      </c>
      <c r="K32">
        <v>100</v>
      </c>
      <c r="L32">
        <v>80</v>
      </c>
      <c r="M32">
        <v>78</v>
      </c>
      <c r="N32">
        <v>101</v>
      </c>
      <c r="O32">
        <v>101</v>
      </c>
      <c r="P32">
        <v>101</v>
      </c>
    </row>
    <row r="33" spans="1:16">
      <c r="A33">
        <v>7</v>
      </c>
      <c r="B33">
        <v>106</v>
      </c>
      <c r="C33">
        <v>106</v>
      </c>
      <c r="D33">
        <v>106</v>
      </c>
      <c r="E33">
        <v>106</v>
      </c>
      <c r="F33">
        <v>106</v>
      </c>
      <c r="G33">
        <v>106</v>
      </c>
      <c r="H33">
        <v>10</v>
      </c>
      <c r="I33">
        <v>10</v>
      </c>
      <c r="J33">
        <v>106</v>
      </c>
      <c r="K33">
        <v>106</v>
      </c>
      <c r="L33">
        <v>103</v>
      </c>
      <c r="M33">
        <v>103</v>
      </c>
      <c r="N33">
        <v>106</v>
      </c>
      <c r="O33">
        <v>106</v>
      </c>
      <c r="P33">
        <v>105</v>
      </c>
    </row>
    <row r="34" spans="1:16">
      <c r="A34">
        <v>8</v>
      </c>
      <c r="B34">
        <v>102</v>
      </c>
      <c r="C34">
        <v>101</v>
      </c>
      <c r="D34">
        <v>101</v>
      </c>
      <c r="E34">
        <v>102</v>
      </c>
      <c r="F34">
        <v>102</v>
      </c>
      <c r="G34">
        <v>102</v>
      </c>
      <c r="H34">
        <v>6</v>
      </c>
      <c r="I34">
        <v>6</v>
      </c>
      <c r="J34">
        <v>101</v>
      </c>
      <c r="K34">
        <v>101</v>
      </c>
      <c r="L34">
        <v>99</v>
      </c>
      <c r="M34">
        <v>99</v>
      </c>
      <c r="N34">
        <v>102</v>
      </c>
      <c r="O34">
        <v>102</v>
      </c>
      <c r="P34">
        <v>101</v>
      </c>
    </row>
    <row r="35" spans="1:16">
      <c r="A35">
        <v>9</v>
      </c>
      <c r="B35">
        <v>102</v>
      </c>
      <c r="C35">
        <v>101</v>
      </c>
      <c r="D35">
        <v>101</v>
      </c>
      <c r="E35">
        <v>102</v>
      </c>
      <c r="F35">
        <v>102</v>
      </c>
      <c r="G35">
        <v>102</v>
      </c>
      <c r="H35">
        <v>2</v>
      </c>
      <c r="I35">
        <v>2</v>
      </c>
      <c r="J35">
        <v>102</v>
      </c>
      <c r="K35">
        <v>102</v>
      </c>
      <c r="L35">
        <v>102</v>
      </c>
      <c r="M35">
        <v>102</v>
      </c>
      <c r="N35">
        <v>102</v>
      </c>
      <c r="O35">
        <v>102</v>
      </c>
      <c r="P35">
        <v>102</v>
      </c>
    </row>
    <row r="36" spans="1:16">
      <c r="A36">
        <v>10</v>
      </c>
      <c r="B36">
        <v>103</v>
      </c>
      <c r="C36">
        <v>99</v>
      </c>
      <c r="D36">
        <v>97</v>
      </c>
      <c r="E36">
        <v>102</v>
      </c>
      <c r="F36">
        <v>98</v>
      </c>
      <c r="G36">
        <v>99</v>
      </c>
      <c r="H36">
        <v>8</v>
      </c>
      <c r="I36">
        <v>8</v>
      </c>
      <c r="J36">
        <v>98</v>
      </c>
      <c r="K36">
        <v>99</v>
      </c>
      <c r="L36">
        <v>100</v>
      </c>
      <c r="M36">
        <v>99</v>
      </c>
      <c r="N36">
        <v>99</v>
      </c>
      <c r="O36">
        <v>101</v>
      </c>
      <c r="P36">
        <v>99</v>
      </c>
    </row>
    <row r="37" spans="1:16">
      <c r="A37">
        <v>11</v>
      </c>
      <c r="B37">
        <v>132</v>
      </c>
      <c r="C37">
        <v>94</v>
      </c>
      <c r="D37">
        <v>93</v>
      </c>
      <c r="E37">
        <v>106</v>
      </c>
      <c r="F37">
        <v>105</v>
      </c>
      <c r="G37">
        <v>130</v>
      </c>
      <c r="H37">
        <v>1</v>
      </c>
      <c r="I37">
        <v>0</v>
      </c>
      <c r="J37">
        <v>131</v>
      </c>
      <c r="K37">
        <v>131</v>
      </c>
      <c r="L37">
        <v>106</v>
      </c>
      <c r="M37">
        <v>104</v>
      </c>
      <c r="N37">
        <v>132</v>
      </c>
      <c r="O37">
        <v>119</v>
      </c>
      <c r="P37">
        <v>132</v>
      </c>
    </row>
    <row r="38" spans="1:16">
      <c r="A38">
        <v>12</v>
      </c>
      <c r="B38">
        <v>145</v>
      </c>
      <c r="C38">
        <v>120</v>
      </c>
      <c r="D38">
        <v>117</v>
      </c>
      <c r="E38">
        <v>106</v>
      </c>
      <c r="F38">
        <v>100</v>
      </c>
      <c r="G38">
        <v>145</v>
      </c>
      <c r="H38">
        <v>126</v>
      </c>
      <c r="I38">
        <v>122</v>
      </c>
      <c r="J38">
        <v>145</v>
      </c>
      <c r="K38">
        <v>145</v>
      </c>
      <c r="L38">
        <v>135</v>
      </c>
      <c r="M38">
        <v>137</v>
      </c>
      <c r="N38">
        <v>145</v>
      </c>
      <c r="O38">
        <v>145</v>
      </c>
      <c r="P38">
        <v>145</v>
      </c>
    </row>
    <row r="39" spans="1:16">
      <c r="A39" t="s">
        <v>182</v>
      </c>
    </row>
    <row r="40" spans="1:16">
      <c r="A40" t="s">
        <v>127</v>
      </c>
      <c r="B40">
        <v>1341</v>
      </c>
      <c r="C40">
        <v>1243</v>
      </c>
      <c r="D40">
        <v>1233</v>
      </c>
      <c r="E40">
        <v>1259</v>
      </c>
      <c r="F40">
        <v>1239</v>
      </c>
      <c r="G40">
        <v>1329</v>
      </c>
      <c r="H40">
        <v>182</v>
      </c>
      <c r="I40">
        <v>177</v>
      </c>
      <c r="J40">
        <v>1325</v>
      </c>
      <c r="K40">
        <v>1329</v>
      </c>
      <c r="L40">
        <v>1236</v>
      </c>
      <c r="M40">
        <v>1223</v>
      </c>
      <c r="N40">
        <v>1334</v>
      </c>
      <c r="O40">
        <v>1316</v>
      </c>
      <c r="P40">
        <v>1328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5"/>
  <sheetViews>
    <sheetView workbookViewId="0">
      <selection activeCell="G29" sqref="G29"/>
    </sheetView>
  </sheetViews>
  <sheetFormatPr defaultRowHeight="15"/>
  <cols>
    <col min="1" max="1" width="9.140625" style="56"/>
    <col min="2" max="2" width="9.140625" style="56" customWidth="1"/>
    <col min="3" max="4" width="9.140625" style="56"/>
    <col min="5" max="5" width="9.140625" style="56" customWidth="1"/>
    <col min="6" max="16384" width="9.140625" style="56"/>
  </cols>
  <sheetData>
    <row r="1" spans="1:37">
      <c r="A1" s="102" t="s">
        <v>0</v>
      </c>
      <c r="B1" s="125" t="s">
        <v>1</v>
      </c>
      <c r="C1" s="106" t="s">
        <v>44</v>
      </c>
      <c r="D1" s="102" t="s">
        <v>0</v>
      </c>
      <c r="E1" s="125" t="s">
        <v>1</v>
      </c>
      <c r="F1" s="92" t="s">
        <v>2</v>
      </c>
      <c r="G1" s="93"/>
      <c r="H1" s="93"/>
      <c r="I1" s="96" t="s">
        <v>77</v>
      </c>
      <c r="J1" s="102" t="s">
        <v>0</v>
      </c>
      <c r="K1" s="125" t="s">
        <v>1</v>
      </c>
      <c r="L1" s="89" t="s">
        <v>112</v>
      </c>
      <c r="M1" s="89"/>
      <c r="N1" s="91"/>
      <c r="O1" s="96" t="s">
        <v>4</v>
      </c>
      <c r="P1" s="102" t="s">
        <v>0</v>
      </c>
      <c r="Q1" s="125" t="s">
        <v>1</v>
      </c>
      <c r="R1" s="99" t="s">
        <v>5</v>
      </c>
      <c r="S1" s="100"/>
      <c r="T1" s="101"/>
      <c r="U1" s="110" t="s">
        <v>6</v>
      </c>
      <c r="V1" s="102" t="s">
        <v>0</v>
      </c>
      <c r="W1" s="125" t="s">
        <v>1</v>
      </c>
      <c r="X1" s="89" t="s">
        <v>7</v>
      </c>
      <c r="Y1" s="90"/>
      <c r="Z1" s="91"/>
      <c r="AA1" s="96" t="s">
        <v>8</v>
      </c>
      <c r="AB1" s="102" t="s">
        <v>0</v>
      </c>
      <c r="AC1" s="125" t="s">
        <v>1</v>
      </c>
      <c r="AD1" s="99" t="s">
        <v>113</v>
      </c>
      <c r="AE1" s="100"/>
      <c r="AF1" s="101"/>
      <c r="AG1" s="96" t="s">
        <v>10</v>
      </c>
      <c r="AH1" s="102" t="s">
        <v>0</v>
      </c>
      <c r="AI1" s="125" t="s">
        <v>1</v>
      </c>
      <c r="AJ1" s="116" t="s">
        <v>11</v>
      </c>
      <c r="AK1" s="117"/>
    </row>
    <row r="2" spans="1:37">
      <c r="A2" s="103"/>
      <c r="B2" s="126"/>
      <c r="C2" s="107"/>
      <c r="D2" s="103"/>
      <c r="E2" s="126"/>
      <c r="F2" s="86" t="s">
        <v>17</v>
      </c>
      <c r="G2" s="86" t="s">
        <v>18</v>
      </c>
      <c r="H2" s="86" t="s">
        <v>19</v>
      </c>
      <c r="I2" s="97"/>
      <c r="J2" s="103"/>
      <c r="K2" s="126"/>
      <c r="L2" s="86" t="s">
        <v>22</v>
      </c>
      <c r="M2" s="108" t="s">
        <v>114</v>
      </c>
      <c r="N2" s="86" t="s">
        <v>23</v>
      </c>
      <c r="O2" s="97"/>
      <c r="P2" s="103"/>
      <c r="Q2" s="126"/>
      <c r="R2" s="86" t="s">
        <v>27</v>
      </c>
      <c r="S2" s="86" t="s">
        <v>28</v>
      </c>
      <c r="T2" s="86" t="s">
        <v>29</v>
      </c>
      <c r="U2" s="111"/>
      <c r="V2" s="103"/>
      <c r="W2" s="126"/>
      <c r="X2" s="86" t="s">
        <v>33</v>
      </c>
      <c r="Y2" s="86" t="s">
        <v>34</v>
      </c>
      <c r="Z2" s="86" t="s">
        <v>35</v>
      </c>
      <c r="AA2" s="97"/>
      <c r="AB2" s="103"/>
      <c r="AC2" s="126"/>
      <c r="AD2" s="86" t="s">
        <v>39</v>
      </c>
      <c r="AE2" s="86" t="s">
        <v>40</v>
      </c>
      <c r="AF2" s="86" t="s">
        <v>41</v>
      </c>
      <c r="AG2" s="97"/>
      <c r="AH2" s="103"/>
      <c r="AI2" s="126"/>
      <c r="AJ2" s="114" t="s">
        <v>42</v>
      </c>
      <c r="AK2" s="108" t="s">
        <v>43</v>
      </c>
    </row>
    <row r="3" spans="1:37">
      <c r="A3" s="103"/>
      <c r="B3" s="126"/>
      <c r="C3" s="107"/>
      <c r="D3" s="103"/>
      <c r="E3" s="126"/>
      <c r="F3" s="87"/>
      <c r="G3" s="87"/>
      <c r="H3" s="87"/>
      <c r="I3" s="97"/>
      <c r="J3" s="103"/>
      <c r="K3" s="126"/>
      <c r="L3" s="87"/>
      <c r="M3" s="109"/>
      <c r="N3" s="87"/>
      <c r="O3" s="97"/>
      <c r="P3" s="103"/>
      <c r="Q3" s="126"/>
      <c r="R3" s="87"/>
      <c r="S3" s="87"/>
      <c r="T3" s="87"/>
      <c r="U3" s="111"/>
      <c r="V3" s="103"/>
      <c r="W3" s="126"/>
      <c r="X3" s="87"/>
      <c r="Y3" s="87"/>
      <c r="Z3" s="87"/>
      <c r="AA3" s="97"/>
      <c r="AB3" s="103"/>
      <c r="AC3" s="126"/>
      <c r="AD3" s="87"/>
      <c r="AE3" s="87"/>
      <c r="AF3" s="87"/>
      <c r="AG3" s="97"/>
      <c r="AH3" s="103"/>
      <c r="AI3" s="126"/>
      <c r="AJ3" s="115"/>
      <c r="AK3" s="109"/>
    </row>
    <row r="4" spans="1:37" s="81" customFormat="1">
      <c r="A4" s="2">
        <f>'Рейтинговая таблица организаций'!A4</f>
        <v>1</v>
      </c>
      <c r="B4" s="58" t="str">
        <f>'Рейтинговая таблица организаций'!B4</f>
        <v>Государственное автономное учреждение культуры «Приморский академический краевой драматический театр им. М. Горького»</v>
      </c>
      <c r="C4" s="37">
        <f>'Рейтинговая таблица организаций'!C4</f>
        <v>106</v>
      </c>
      <c r="D4" s="2">
        <f t="shared" ref="D4:E4" si="0">A4</f>
        <v>1</v>
      </c>
      <c r="E4" s="58" t="str">
        <f t="shared" si="0"/>
        <v>Государственное автономное учреждение культуры «Приморский академический краевой драматический театр им. М. Горького»</v>
      </c>
      <c r="F4" s="4">
        <f>'Рейтинговая таблица организаций'!K4</f>
        <v>40</v>
      </c>
      <c r="G4" s="4">
        <f>'Рейтинговая таблица организаций'!L4</f>
        <v>100</v>
      </c>
      <c r="H4" s="43">
        <f>'Рейтинговая таблица организаций'!M4</f>
        <v>100</v>
      </c>
      <c r="I4" s="44">
        <f>'Рейтинговая таблица организаций'!N4</f>
        <v>82</v>
      </c>
      <c r="J4" s="2">
        <f>A4</f>
        <v>1</v>
      </c>
      <c r="K4" s="58" t="str">
        <f>B4</f>
        <v>Государственное автономное учреждение культуры «Приморский академический краевой драматический театр им. М. Горького»</v>
      </c>
      <c r="L4" s="5">
        <f>'Рейтинговая таблица организаций'!T4</f>
        <v>100</v>
      </c>
      <c r="M4" s="5">
        <f>'Рейтинговая таблица организаций'!U4</f>
        <v>99.528301886792462</v>
      </c>
      <c r="N4" s="5">
        <f>'Рейтинговая таблица организаций'!V4</f>
        <v>99.056603773584911</v>
      </c>
      <c r="O4" s="44">
        <f>'Рейтинговая таблица организаций'!W4</f>
        <v>100</v>
      </c>
      <c r="P4" s="2">
        <f>A4</f>
        <v>1</v>
      </c>
      <c r="Q4" s="58" t="str">
        <f>B4</f>
        <v>Государственное автономное учреждение культуры «Приморский академический краевой драматический театр им. М. Горького»</v>
      </c>
      <c r="R4" s="6">
        <f>'Рейтинговая таблица организаций'!AB4</f>
        <v>80</v>
      </c>
      <c r="S4" s="6">
        <f>'Рейтинговая таблица организаций'!AC4</f>
        <v>40</v>
      </c>
      <c r="T4" s="8">
        <f>'Рейтинговая таблица организаций'!AD4</f>
        <v>100</v>
      </c>
      <c r="U4" s="44">
        <f>'Рейтинговая таблица организаций'!AE4</f>
        <v>70</v>
      </c>
      <c r="V4" s="2">
        <f>A4</f>
        <v>1</v>
      </c>
      <c r="W4" s="58" t="str">
        <f>B4</f>
        <v>Государственное автономное учреждение культуры «Приморский академический краевой драматический театр им. М. Горького»</v>
      </c>
      <c r="X4" s="8">
        <f>'Рейтинговая таблица организаций'!AL4</f>
        <v>98.113207547169807</v>
      </c>
      <c r="Y4" s="8">
        <f>'Рейтинговая таблица организаций'!AM4</f>
        <v>98.113207547169807</v>
      </c>
      <c r="Z4" s="8">
        <f>'Рейтинговая таблица организаций'!AN4</f>
        <v>100</v>
      </c>
      <c r="AA4" s="44">
        <f>'Рейтинговая таблица организаций'!AO4</f>
        <v>98</v>
      </c>
      <c r="AB4" s="2">
        <f>A4</f>
        <v>1</v>
      </c>
      <c r="AC4" s="58" t="str">
        <f>B4</f>
        <v>Государственное автономное учреждение культуры «Приморский академический краевой драматический театр им. М. Горького»</v>
      </c>
      <c r="AD4" s="8">
        <f>'Рейтинговая таблица организаций'!AV4</f>
        <v>99.056603773584911</v>
      </c>
      <c r="AE4" s="8">
        <f>'Рейтинговая таблица организаций'!AW4</f>
        <v>99.056603773584911</v>
      </c>
      <c r="AF4" s="8">
        <f>'Рейтинговая таблица организаций'!AX4</f>
        <v>98.113207547169807</v>
      </c>
      <c r="AG4" s="44">
        <f>'Рейтинговая таблица организаций'!AY4</f>
        <v>99</v>
      </c>
      <c r="AH4" s="2">
        <f>'Рейтинговая таблица организаций'!A4</f>
        <v>1</v>
      </c>
      <c r="AI4" s="2" t="str">
        <f>'Рейтинговая таблица организаций'!B4</f>
        <v>Государственное автономное учреждение культуры «Приморский академический краевой драматический театр им. М. Горького»</v>
      </c>
      <c r="AJ4" s="79">
        <f>'Рейтинговая таблица организаций'!AZ4</f>
        <v>89.8</v>
      </c>
      <c r="AK4" s="7">
        <f>'Рейтинговая таблица организаций'!BA4</f>
        <v>7</v>
      </c>
    </row>
    <row r="5" spans="1:37" s="81" customFormat="1">
      <c r="A5" s="2">
        <f>'Рейтинговая таблица организаций'!A5</f>
        <v>2</v>
      </c>
      <c r="B5" s="58" t="str">
        <f>'Рейтинговая таблица организаций'!B5</f>
        <v>Государственное автономное учреждение культуры «Приморский краевой драматический театр молодёжи»</v>
      </c>
      <c r="C5" s="37">
        <f>'Рейтинговая таблица организаций'!C5</f>
        <v>103</v>
      </c>
      <c r="D5" s="2">
        <f t="shared" ref="D5:D15" si="1">A5</f>
        <v>2</v>
      </c>
      <c r="E5" s="58" t="str">
        <f t="shared" ref="E5:E15" si="2">B5</f>
        <v>Государственное автономное учреждение культуры «Приморский краевой драматический театр молодёжи»</v>
      </c>
      <c r="F5" s="4">
        <f>'Рейтинговая таблица организаций'!K5</f>
        <v>44.999999999999993</v>
      </c>
      <c r="G5" s="4">
        <f>'Рейтинговая таблица организаций'!L5</f>
        <v>90</v>
      </c>
      <c r="H5" s="43">
        <f>'Рейтинговая таблица организаций'!M5</f>
        <v>99.029126213592235</v>
      </c>
      <c r="I5" s="44">
        <f>'Рейтинговая таблица организаций'!N5</f>
        <v>80</v>
      </c>
      <c r="J5" s="2">
        <f t="shared" ref="J5:J14" si="3">A5</f>
        <v>2</v>
      </c>
      <c r="K5" s="58" t="str">
        <f t="shared" ref="K5:K14" si="4">B5</f>
        <v>Государственное автономное учреждение культуры «Приморский краевой драматический театр молодёжи»</v>
      </c>
      <c r="L5" s="5">
        <f>'Рейтинговая таблица организаций'!T5</f>
        <v>100</v>
      </c>
      <c r="M5" s="5">
        <f>'Рейтинговая таблица организаций'!U5</f>
        <v>99.514563106796118</v>
      </c>
      <c r="N5" s="5">
        <f>'Рейтинговая таблица организаций'!V5</f>
        <v>99.029126213592235</v>
      </c>
      <c r="O5" s="44">
        <f>'Рейтинговая таблица организаций'!W5</f>
        <v>100</v>
      </c>
      <c r="P5" s="2">
        <f t="shared" ref="P5:P14" si="5">A5</f>
        <v>2</v>
      </c>
      <c r="Q5" s="58" t="str">
        <f t="shared" ref="Q5:Q14" si="6">B5</f>
        <v>Государственное автономное учреждение культуры «Приморский краевой драматический театр молодёжи»</v>
      </c>
      <c r="R5" s="6">
        <f>'Рейтинговая таблица организаций'!AB5</f>
        <v>40</v>
      </c>
      <c r="S5" s="6">
        <f>'Рейтинговая таблица организаций'!AC5</f>
        <v>20</v>
      </c>
      <c r="T5" s="8">
        <f>'Рейтинговая таблица организаций'!AD5</f>
        <v>100</v>
      </c>
      <c r="U5" s="44">
        <f>'Рейтинговая таблица организаций'!AE5</f>
        <v>50</v>
      </c>
      <c r="V5" s="2">
        <f t="shared" ref="V5:V14" si="7">A5</f>
        <v>2</v>
      </c>
      <c r="W5" s="58" t="str">
        <f t="shared" ref="W5:W14" si="8">B5</f>
        <v>Государственное автономное учреждение культуры «Приморский краевой драматический театр молодёжи»</v>
      </c>
      <c r="X5" s="8">
        <f>'Рейтинговая таблица организаций'!AL5</f>
        <v>99.029126213592235</v>
      </c>
      <c r="Y5" s="8">
        <f>'Рейтинговая таблица организаций'!AM5</f>
        <v>100</v>
      </c>
      <c r="Z5" s="8">
        <f>'Рейтинговая таблица организаций'!AN5</f>
        <v>98.979591836734699</v>
      </c>
      <c r="AA5" s="44">
        <f>'Рейтинговая таблица организаций'!AO5</f>
        <v>99</v>
      </c>
      <c r="AB5" s="2">
        <f t="shared" ref="AB5:AB14" si="9">A5</f>
        <v>2</v>
      </c>
      <c r="AC5" s="58" t="str">
        <f t="shared" ref="AC5:AC14" si="10">B5</f>
        <v>Государственное автономное учреждение культуры «Приморский краевой драматический театр молодёжи»</v>
      </c>
      <c r="AD5" s="8">
        <f>'Рейтинговая таблица организаций'!AV5</f>
        <v>100</v>
      </c>
      <c r="AE5" s="8">
        <f>'Рейтинговая таблица организаций'!AW5</f>
        <v>100</v>
      </c>
      <c r="AF5" s="8">
        <f>'Рейтинговая таблица организаций'!AX5</f>
        <v>100</v>
      </c>
      <c r="AG5" s="44">
        <f>'Рейтинговая таблица организаций'!AY5</f>
        <v>100</v>
      </c>
      <c r="AH5" s="2">
        <f>'Рейтинговая таблица организаций'!A5</f>
        <v>2</v>
      </c>
      <c r="AI5" s="2" t="str">
        <f>'Рейтинговая таблица организаций'!B5</f>
        <v>Государственное автономное учреждение культуры «Приморский краевой драматический театр молодёжи»</v>
      </c>
      <c r="AJ5" s="79">
        <f>'Рейтинговая таблица организаций'!AZ5</f>
        <v>85.8</v>
      </c>
      <c r="AK5" s="7">
        <f>'Рейтинговая таблица организаций'!BA5</f>
        <v>10</v>
      </c>
    </row>
    <row r="6" spans="1:37" s="81" customFormat="1">
      <c r="A6" s="2">
        <f>'Рейтинговая таблица организаций'!A6</f>
        <v>3</v>
      </c>
      <c r="B6" s="58" t="str">
        <f>'Рейтинговая таблица организаций'!B6</f>
        <v>Государственное автономное учреждение культуры «Приморский краевой театр кукол»</v>
      </c>
      <c r="C6" s="37">
        <f>'Рейтинговая таблица организаций'!C6</f>
        <v>111</v>
      </c>
      <c r="D6" s="2">
        <f t="shared" si="1"/>
        <v>3</v>
      </c>
      <c r="E6" s="58" t="str">
        <f t="shared" si="2"/>
        <v>Государственное автономное учреждение культуры «Приморский краевой театр кукол»</v>
      </c>
      <c r="F6" s="4">
        <f>'Рейтинговая таблица организаций'!K6</f>
        <v>75</v>
      </c>
      <c r="G6" s="4">
        <f>'Рейтинговая таблица организаций'!L6</f>
        <v>100</v>
      </c>
      <c r="H6" s="43">
        <f>'Рейтинговая таблица организаций'!M6</f>
        <v>100</v>
      </c>
      <c r="I6" s="44">
        <f>'Рейтинговая таблица организаций'!N6</f>
        <v>93</v>
      </c>
      <c r="J6" s="2">
        <f t="shared" si="3"/>
        <v>3</v>
      </c>
      <c r="K6" s="58" t="str">
        <f t="shared" si="4"/>
        <v>Государственное автономное учреждение культуры «Приморский краевой театр кукол»</v>
      </c>
      <c r="L6" s="5">
        <f>'Рейтинговая таблица организаций'!T6</f>
        <v>100</v>
      </c>
      <c r="M6" s="5">
        <f>'Рейтинговая таблица организаций'!U6</f>
        <v>100</v>
      </c>
      <c r="N6" s="5">
        <f>'Рейтинговая таблица организаций'!V6</f>
        <v>100</v>
      </c>
      <c r="O6" s="44">
        <f>'Рейтинговая таблица организаций'!W6</f>
        <v>100</v>
      </c>
      <c r="P6" s="2">
        <f t="shared" si="5"/>
        <v>3</v>
      </c>
      <c r="Q6" s="58" t="str">
        <f t="shared" si="6"/>
        <v>Государственное автономное учреждение культуры «Приморский краевой театр кукол»</v>
      </c>
      <c r="R6" s="6">
        <f>'Рейтинговая таблица организаций'!AB6</f>
        <v>40</v>
      </c>
      <c r="S6" s="6">
        <f>'Рейтинговая таблица организаций'!AC6</f>
        <v>20</v>
      </c>
      <c r="T6" s="8">
        <f>'Рейтинговая таблица организаций'!AD6</f>
        <v>100</v>
      </c>
      <c r="U6" s="44">
        <f>'Рейтинговая таблица организаций'!AE6</f>
        <v>50</v>
      </c>
      <c r="V6" s="2">
        <f t="shared" si="7"/>
        <v>3</v>
      </c>
      <c r="W6" s="58" t="str">
        <f t="shared" si="8"/>
        <v>Государственное автономное учреждение культуры «Приморский краевой театр кукол»</v>
      </c>
      <c r="X6" s="8">
        <f>'Рейтинговая таблица организаций'!AL6</f>
        <v>100</v>
      </c>
      <c r="Y6" s="8">
        <f>'Рейтинговая таблица организаций'!AM6</f>
        <v>100</v>
      </c>
      <c r="Z6" s="8">
        <f>'Рейтинговая таблица организаций'!AN6</f>
        <v>101.8348623853211</v>
      </c>
      <c r="AA6" s="44">
        <f>'Рейтинговая таблица организаций'!AO6</f>
        <v>100</v>
      </c>
      <c r="AB6" s="2">
        <f t="shared" si="9"/>
        <v>3</v>
      </c>
      <c r="AC6" s="58" t="str">
        <f t="shared" si="10"/>
        <v>Государственное автономное учреждение культуры «Приморский краевой театр кукол»</v>
      </c>
      <c r="AD6" s="8">
        <f>'Рейтинговая таблица организаций'!AV6</f>
        <v>100</v>
      </c>
      <c r="AE6" s="8">
        <f>'Рейтинговая таблица организаций'!AW6</f>
        <v>98.198198198198199</v>
      </c>
      <c r="AF6" s="8">
        <f>'Рейтинговая таблица организаций'!AX6</f>
        <v>98.198198198198199</v>
      </c>
      <c r="AG6" s="44">
        <f>'Рейтинговая таблица организаций'!AY6</f>
        <v>99</v>
      </c>
      <c r="AH6" s="2">
        <f>'Рейтинговая таблица организаций'!A6</f>
        <v>3</v>
      </c>
      <c r="AI6" s="2" t="str">
        <f>'Рейтинговая таблица организаций'!B6</f>
        <v>Государственное автономное учреждение культуры «Приморский краевой театр кукол»</v>
      </c>
      <c r="AJ6" s="79">
        <f>'Рейтинговая таблица организаций'!AZ6</f>
        <v>88.4</v>
      </c>
      <c r="AK6" s="7">
        <f>'Рейтинговая таблица организаций'!BA6</f>
        <v>8</v>
      </c>
    </row>
    <row r="7" spans="1:37" s="81" customFormat="1">
      <c r="A7" s="2">
        <f>'Рейтинговая таблица организаций'!A7</f>
        <v>4</v>
      </c>
      <c r="B7" s="58" t="str">
        <f>'Рейтинговая таблица организаций'!B7</f>
        <v>Муниципальное бюджетное учреждение культуры «Театр кукол г. Находка»</v>
      </c>
      <c r="C7" s="37">
        <f>'Рейтинговая таблица организаций'!C7</f>
        <v>101</v>
      </c>
      <c r="D7" s="2">
        <f t="shared" si="1"/>
        <v>4</v>
      </c>
      <c r="E7" s="58" t="str">
        <f t="shared" si="2"/>
        <v>Муниципальное бюджетное учреждение культуры «Театр кукол г. Находка»</v>
      </c>
      <c r="F7" s="4">
        <f>'Рейтинговая таблица организаций'!K7</f>
        <v>80</v>
      </c>
      <c r="G7" s="4">
        <f>'Рейтинговая таблица организаций'!L7</f>
        <v>100</v>
      </c>
      <c r="H7" s="43">
        <f>'Рейтинговая таблица организаций'!M7</f>
        <v>99.504950495049499</v>
      </c>
      <c r="I7" s="44">
        <f>'Рейтинговая таблица организаций'!N7</f>
        <v>94</v>
      </c>
      <c r="J7" s="2">
        <f t="shared" si="3"/>
        <v>4</v>
      </c>
      <c r="K7" s="58" t="str">
        <f t="shared" si="4"/>
        <v>Муниципальное бюджетное учреждение культуры «Театр кукол г. Находка»</v>
      </c>
      <c r="L7" s="5">
        <f>'Рейтинговая таблица организаций'!T7</f>
        <v>100</v>
      </c>
      <c r="M7" s="5">
        <f>'Рейтинговая таблица организаций'!U7</f>
        <v>100</v>
      </c>
      <c r="N7" s="5">
        <f>'Рейтинговая таблица организаций'!V7</f>
        <v>100</v>
      </c>
      <c r="O7" s="44">
        <f>'Рейтинговая таблица организаций'!W7</f>
        <v>100</v>
      </c>
      <c r="P7" s="2">
        <f t="shared" si="5"/>
        <v>4</v>
      </c>
      <c r="Q7" s="58" t="str">
        <f t="shared" si="6"/>
        <v>Муниципальное бюджетное учреждение культуры «Театр кукол г. Находка»</v>
      </c>
      <c r="R7" s="6">
        <f>'Рейтинговая таблица организаций'!AB7</f>
        <v>80</v>
      </c>
      <c r="S7" s="6">
        <f>'Рейтинговая таблица организаций'!AC7</f>
        <v>40</v>
      </c>
      <c r="T7" s="8">
        <f>'Рейтинговая таблица организаций'!AD7</f>
        <v>100</v>
      </c>
      <c r="U7" s="44">
        <f>'Рейтинговая таблица организаций'!AE7</f>
        <v>70</v>
      </c>
      <c r="V7" s="2">
        <f t="shared" si="7"/>
        <v>4</v>
      </c>
      <c r="W7" s="58" t="str">
        <f t="shared" si="8"/>
        <v>Муниципальное бюджетное учреждение культуры «Театр кукол г. Находка»</v>
      </c>
      <c r="X7" s="8">
        <f>'Рейтинговая таблица организаций'!AL7</f>
        <v>100</v>
      </c>
      <c r="Y7" s="8">
        <f>'Рейтинговая таблица организаций'!AM7</f>
        <v>100</v>
      </c>
      <c r="Z7" s="8">
        <f>'Рейтинговая таблица организаций'!AN7</f>
        <v>99</v>
      </c>
      <c r="AA7" s="44">
        <f>'Рейтинговая таблица организаций'!AO7</f>
        <v>100</v>
      </c>
      <c r="AB7" s="2">
        <f t="shared" si="9"/>
        <v>4</v>
      </c>
      <c r="AC7" s="58" t="str">
        <f t="shared" si="10"/>
        <v>Муниципальное бюджетное учреждение культуры «Театр кукол г. Находка»</v>
      </c>
      <c r="AD7" s="8">
        <f>'Рейтинговая таблица организаций'!AV7</f>
        <v>100</v>
      </c>
      <c r="AE7" s="8">
        <f>'Рейтинговая таблица организаций'!AW7</f>
        <v>100</v>
      </c>
      <c r="AF7" s="8">
        <f>'Рейтинговая таблица организаций'!AX7</f>
        <v>100</v>
      </c>
      <c r="AG7" s="44">
        <f>'Рейтинговая таблица организаций'!AY7</f>
        <v>100</v>
      </c>
      <c r="AH7" s="2">
        <f>'Рейтинговая таблица организаций'!A7</f>
        <v>4</v>
      </c>
      <c r="AI7" s="2" t="str">
        <f>'Рейтинговая таблица организаций'!B7</f>
        <v>Муниципальное бюджетное учреждение культуры «Театр кукол г. Находка»</v>
      </c>
      <c r="AJ7" s="79">
        <f>'Рейтинговая таблица организаций'!AZ7</f>
        <v>92.8</v>
      </c>
      <c r="AK7" s="7">
        <f>'Рейтинговая таблица организаций'!BA7</f>
        <v>4</v>
      </c>
    </row>
    <row r="8" spans="1:37" s="81" customFormat="1">
      <c r="A8" s="2">
        <f>'Рейтинговая таблица организаций'!A8</f>
        <v>5</v>
      </c>
      <c r="B8" s="58" t="str">
        <f>'Рейтинговая таблица организаций'!B8</f>
        <v>Муниципальное бюджетное учреждение культуры «Театр драмы Уссурийского городского округа имени В.Ф. Комиссаржевской»</v>
      </c>
      <c r="C8" s="37">
        <f>'Рейтинговая таблица организаций'!C8</f>
        <v>128</v>
      </c>
      <c r="D8" s="2">
        <f t="shared" si="1"/>
        <v>5</v>
      </c>
      <c r="E8" s="58" t="str">
        <f t="shared" si="2"/>
        <v>Муниципальное бюджетное учреждение культуры «Театр драмы Уссурийского городского округа имени В.Ф. Комиссаржевской»</v>
      </c>
      <c r="F8" s="4">
        <f>'Рейтинговая таблица организаций'!K8</f>
        <v>85.000000000000014</v>
      </c>
      <c r="G8" s="4">
        <f>'Рейтинговая таблица организаций'!L8</f>
        <v>60</v>
      </c>
      <c r="H8" s="43">
        <f>'Рейтинговая таблица организаций'!M8</f>
        <v>97.47899159663865</v>
      </c>
      <c r="I8" s="44">
        <f>'Рейтинговая таблица организаций'!N8</f>
        <v>82</v>
      </c>
      <c r="J8" s="2">
        <f t="shared" si="3"/>
        <v>5</v>
      </c>
      <c r="K8" s="58" t="str">
        <f t="shared" si="4"/>
        <v>Муниципальное бюджетное учреждение культуры «Театр драмы Уссурийского городского округа имени В.Ф. Комиссаржевской»</v>
      </c>
      <c r="L8" s="5">
        <f>'Рейтинговая таблица организаций'!T8</f>
        <v>100</v>
      </c>
      <c r="M8" s="5">
        <f>'Рейтинговая таблица организаций'!U8</f>
        <v>99.609375</v>
      </c>
      <c r="N8" s="5">
        <f>'Рейтинговая таблица организаций'!V8</f>
        <v>99.21875</v>
      </c>
      <c r="O8" s="44">
        <f>'Рейтинговая таблица организаций'!W8</f>
        <v>100</v>
      </c>
      <c r="P8" s="2">
        <f t="shared" si="5"/>
        <v>5</v>
      </c>
      <c r="Q8" s="58" t="str">
        <f t="shared" si="6"/>
        <v>Муниципальное бюджетное учреждение культуры «Театр драмы Уссурийского городского округа имени В.Ф. Комиссаржевской»</v>
      </c>
      <c r="R8" s="6">
        <f>'Рейтинговая таблица организаций'!AB8</f>
        <v>40</v>
      </c>
      <c r="S8" s="6">
        <f>'Рейтинговая таблица организаций'!AC8</f>
        <v>100</v>
      </c>
      <c r="T8" s="8">
        <f>'Рейтинговая таблица организаций'!AD8</f>
        <v>100</v>
      </c>
      <c r="U8" s="44">
        <f>'Рейтинговая таблица организаций'!AE8</f>
        <v>82</v>
      </c>
      <c r="V8" s="2">
        <f t="shared" si="7"/>
        <v>5</v>
      </c>
      <c r="W8" s="58" t="str">
        <f t="shared" si="8"/>
        <v>Муниципальное бюджетное учреждение культуры «Театр драмы Уссурийского городского округа имени В.Ф. Комиссаржевской»</v>
      </c>
      <c r="X8" s="8">
        <f>'Рейтинговая таблица организаций'!AL8</f>
        <v>96.875</v>
      </c>
      <c r="Y8" s="8">
        <f>'Рейтинговая таблица организаций'!AM8</f>
        <v>98.4375</v>
      </c>
      <c r="Z8" s="8">
        <f>'Рейтинговая таблица организаций'!AN8</f>
        <v>90.566037735849051</v>
      </c>
      <c r="AA8" s="44">
        <f>'Рейтинговая таблица организаций'!AO8</f>
        <v>96</v>
      </c>
      <c r="AB8" s="2">
        <f t="shared" si="9"/>
        <v>5</v>
      </c>
      <c r="AC8" s="58" t="str">
        <f t="shared" si="10"/>
        <v>Муниципальное бюджетное учреждение культуры «Театр драмы Уссурийского городского округа имени В.Ф. Комиссаржевской»</v>
      </c>
      <c r="AD8" s="8">
        <f>'Рейтинговая таблица организаций'!AV8</f>
        <v>99.21875</v>
      </c>
      <c r="AE8" s="8">
        <f>'Рейтинговая таблица организаций'!AW8</f>
        <v>95.3125</v>
      </c>
      <c r="AF8" s="8">
        <f>'Рейтинговая таблица организаций'!AX8</f>
        <v>98.4375</v>
      </c>
      <c r="AG8" s="44">
        <f>'Рейтинговая таблица организаций'!AY8</f>
        <v>98</v>
      </c>
      <c r="AH8" s="2">
        <f>'Рейтинговая таблица организаций'!A8</f>
        <v>5</v>
      </c>
      <c r="AI8" s="2" t="str">
        <f>'Рейтинговая таблица организаций'!B8</f>
        <v>Муниципальное бюджетное учреждение культуры «Театр драмы Уссурийского городского округа имени В.Ф. Комиссаржевской»</v>
      </c>
      <c r="AJ8" s="79">
        <f>'Рейтинговая таблица организаций'!AZ8</f>
        <v>91.6</v>
      </c>
      <c r="AK8" s="7">
        <f>'Рейтинговая таблица организаций'!BA8</f>
        <v>6</v>
      </c>
    </row>
    <row r="9" spans="1:37" s="81" customFormat="1">
      <c r="A9" s="2">
        <f>'Рейтинговая таблица организаций'!A9</f>
        <v>6</v>
      </c>
      <c r="B9" s="58" t="str">
        <f>'Рейтинговая таблица организаций'!B9</f>
        <v>Государственное автономное учреждение культуры «Приморская краевая филармония»</v>
      </c>
      <c r="C9" s="37">
        <f>'Рейтинговая таблица организаций'!C9</f>
        <v>102</v>
      </c>
      <c r="D9" s="2">
        <f t="shared" si="1"/>
        <v>6</v>
      </c>
      <c r="E9" s="58" t="str">
        <f t="shared" si="2"/>
        <v>Государственное автономное учреждение культуры «Приморская краевая филармония»</v>
      </c>
      <c r="F9" s="4">
        <f>'Рейтинговая таблица организаций'!K9</f>
        <v>100</v>
      </c>
      <c r="G9" s="4">
        <f>'Рейтинговая таблица организаций'!L9</f>
        <v>100</v>
      </c>
      <c r="H9" s="43">
        <f>'Рейтинговая таблица организаций'!M9</f>
        <v>97.894051237516294</v>
      </c>
      <c r="I9" s="44">
        <f>'Рейтинговая таблица организаций'!N9</f>
        <v>99</v>
      </c>
      <c r="J9" s="2">
        <f t="shared" si="3"/>
        <v>6</v>
      </c>
      <c r="K9" s="58" t="str">
        <f t="shared" si="4"/>
        <v>Государственное автономное учреждение культуры «Приморская краевая филармония»</v>
      </c>
      <c r="L9" s="5">
        <f>'Рейтинговая таблица организаций'!T9</f>
        <v>100</v>
      </c>
      <c r="M9" s="5">
        <f>'Рейтинговая таблица организаций'!U9</f>
        <v>98.529411764705884</v>
      </c>
      <c r="N9" s="5">
        <f>'Рейтинговая таблица организаций'!V9</f>
        <v>97.058823529411768</v>
      </c>
      <c r="O9" s="44">
        <f>'Рейтинговая таблица организаций'!W9</f>
        <v>99</v>
      </c>
      <c r="P9" s="2">
        <f t="shared" si="5"/>
        <v>6</v>
      </c>
      <c r="Q9" s="58" t="str">
        <f t="shared" si="6"/>
        <v>Государственное автономное учреждение культуры «Приморская краевая филармония»</v>
      </c>
      <c r="R9" s="6">
        <f>'Рейтинговая таблица организаций'!AB9</f>
        <v>80</v>
      </c>
      <c r="S9" s="6">
        <f>'Рейтинговая таблица организаций'!AC9</f>
        <v>100</v>
      </c>
      <c r="T9" s="8">
        <f>'Рейтинговая таблица организаций'!AD9</f>
        <v>100</v>
      </c>
      <c r="U9" s="44">
        <f>'Рейтинговая таблица организаций'!AE9</f>
        <v>94</v>
      </c>
      <c r="V9" s="2">
        <f t="shared" si="7"/>
        <v>6</v>
      </c>
      <c r="W9" s="58" t="str">
        <f t="shared" si="8"/>
        <v>Государственное автономное учреждение культуры «Приморская краевая филармония»</v>
      </c>
      <c r="X9" s="8">
        <f>'Рейтинговая таблица организаций'!AL9</f>
        <v>98.039215686274517</v>
      </c>
      <c r="Y9" s="8">
        <f>'Рейтинговая таблица организаций'!AM9</f>
        <v>98.039215686274517</v>
      </c>
      <c r="Z9" s="8">
        <f>'Рейтинговая таблица организаций'!AN9</f>
        <v>97.5</v>
      </c>
      <c r="AA9" s="44">
        <f>'Рейтинговая таблица организаций'!AO9</f>
        <v>98</v>
      </c>
      <c r="AB9" s="2">
        <f t="shared" si="9"/>
        <v>6</v>
      </c>
      <c r="AC9" s="58" t="str">
        <f t="shared" si="10"/>
        <v>Государственное автономное учреждение культуры «Приморская краевая филармония»</v>
      </c>
      <c r="AD9" s="8">
        <f>'Рейтинговая таблица организаций'!AV9</f>
        <v>99.019607843137251</v>
      </c>
      <c r="AE9" s="8">
        <f>'Рейтинговая таблица организаций'!AW9</f>
        <v>99.019607843137251</v>
      </c>
      <c r="AF9" s="8">
        <f>'Рейтинговая таблица организаций'!AX9</f>
        <v>99.019607843137251</v>
      </c>
      <c r="AG9" s="44">
        <f>'Рейтинговая таблица организаций'!AY9</f>
        <v>99</v>
      </c>
      <c r="AH9" s="2">
        <f>'Рейтинговая таблица организаций'!A9</f>
        <v>6</v>
      </c>
      <c r="AI9" s="2" t="str">
        <f>'Рейтинговая таблица организаций'!B9</f>
        <v>Государственное автономное учреждение культуры «Приморская краевая филармония»</v>
      </c>
      <c r="AJ9" s="79">
        <f>'Рейтинговая таблица организаций'!AZ9</f>
        <v>97.8</v>
      </c>
      <c r="AK9" s="7">
        <f>'Рейтинговая таблица организаций'!BA9</f>
        <v>1</v>
      </c>
    </row>
    <row r="10" spans="1:37" s="81" customFormat="1">
      <c r="A10" s="2">
        <f>'Рейтинговая таблица организаций'!A10</f>
        <v>7</v>
      </c>
      <c r="B10" s="58" t="str">
        <f>'Рейтинговая таблица организаций'!B10</f>
        <v>Государственное автономное учреждение «Приморский краевой центр народной культуры»</v>
      </c>
      <c r="C10" s="37">
        <f>'Рейтинговая таблица организаций'!C10</f>
        <v>106</v>
      </c>
      <c r="D10" s="2">
        <f t="shared" si="1"/>
        <v>7</v>
      </c>
      <c r="E10" s="58" t="str">
        <f t="shared" si="2"/>
        <v>Государственное автономное учреждение «Приморский краевой центр народной культуры»</v>
      </c>
      <c r="F10" s="4">
        <f>'Рейтинговая таблица организаций'!K10</f>
        <v>70</v>
      </c>
      <c r="G10" s="4">
        <f>'Рейтинговая таблица организаций'!L10</f>
        <v>100</v>
      </c>
      <c r="H10" s="43">
        <f>'Рейтинговая таблица организаций'!M10</f>
        <v>100</v>
      </c>
      <c r="I10" s="44">
        <f>'Рейтинговая таблица организаций'!N10</f>
        <v>91</v>
      </c>
      <c r="J10" s="2">
        <f t="shared" si="3"/>
        <v>7</v>
      </c>
      <c r="K10" s="58" t="str">
        <f t="shared" si="4"/>
        <v>Государственное автономное учреждение «Приморский краевой центр народной культуры»</v>
      </c>
      <c r="L10" s="5">
        <f>'Рейтинговая таблица организаций'!T10</f>
        <v>100</v>
      </c>
      <c r="M10" s="5">
        <f>'Рейтинговая таблица организаций'!U10</f>
        <v>100</v>
      </c>
      <c r="N10" s="5">
        <f>'Рейтинговая таблица организаций'!V10</f>
        <v>100</v>
      </c>
      <c r="O10" s="44">
        <f>'Рейтинговая таблица организаций'!W10</f>
        <v>100</v>
      </c>
      <c r="P10" s="2">
        <f t="shared" si="5"/>
        <v>7</v>
      </c>
      <c r="Q10" s="58" t="str">
        <f t="shared" si="6"/>
        <v>Государственное автономное учреждение «Приморский краевой центр народной культуры»</v>
      </c>
      <c r="R10" s="6">
        <f>'Рейтинговая таблица организаций'!AB10</f>
        <v>20</v>
      </c>
      <c r="S10" s="6">
        <f>'Рейтинговая таблица организаций'!AC10</f>
        <v>20</v>
      </c>
      <c r="T10" s="8">
        <f>'Рейтинговая таблица организаций'!AD10</f>
        <v>100</v>
      </c>
      <c r="U10" s="44">
        <f>'Рейтинговая таблица организаций'!AE10</f>
        <v>44</v>
      </c>
      <c r="V10" s="2">
        <f t="shared" si="7"/>
        <v>7</v>
      </c>
      <c r="W10" s="58" t="str">
        <f t="shared" si="8"/>
        <v>Государственное автономное учреждение «Приморский краевой центр народной культуры»</v>
      </c>
      <c r="X10" s="8">
        <f>'Рейтинговая таблица организаций'!AL10</f>
        <v>100</v>
      </c>
      <c r="Y10" s="8">
        <f>'Рейтинговая таблица организаций'!AM10</f>
        <v>100</v>
      </c>
      <c r="Z10" s="8">
        <f>'Рейтинговая таблица организаций'!AN10</f>
        <v>100</v>
      </c>
      <c r="AA10" s="44">
        <f>'Рейтинговая таблица организаций'!AO10</f>
        <v>100</v>
      </c>
      <c r="AB10" s="2">
        <f t="shared" si="9"/>
        <v>7</v>
      </c>
      <c r="AC10" s="58" t="str">
        <f t="shared" si="10"/>
        <v>Государственное автономное учреждение «Приморский краевой центр народной культуры»</v>
      </c>
      <c r="AD10" s="8">
        <f>'Рейтинговая таблица организаций'!AV10</f>
        <v>100</v>
      </c>
      <c r="AE10" s="8">
        <f>'Рейтинговая таблица организаций'!AW10</f>
        <v>100</v>
      </c>
      <c r="AF10" s="8">
        <f>'Рейтинговая таблица организаций'!AX10</f>
        <v>99.056603773584911</v>
      </c>
      <c r="AG10" s="44">
        <f>'Рейтинговая таблица организаций'!AY10</f>
        <v>100</v>
      </c>
      <c r="AH10" s="2">
        <f>'Рейтинговая таблица организаций'!A10</f>
        <v>7</v>
      </c>
      <c r="AI10" s="2" t="str">
        <f>'Рейтинговая таблица организаций'!B10</f>
        <v>Государственное автономное учреждение «Приморский краевой центр народной культуры»</v>
      </c>
      <c r="AJ10" s="79">
        <f>'Рейтинговая таблица организаций'!AZ10</f>
        <v>87</v>
      </c>
      <c r="AK10" s="7">
        <f>'Рейтинговая таблица организаций'!BA10</f>
        <v>9</v>
      </c>
    </row>
    <row r="11" spans="1:37" s="81" customFormat="1">
      <c r="A11" s="2">
        <f>'Рейтинговая таблица организаций'!A11</f>
        <v>8</v>
      </c>
      <c r="B11" s="58" t="str">
        <f>'Рейтинговая таблица организаций'!B11</f>
        <v>Краевое государственное автономное учреждение культуры «Приморский государственный объединенный музей им. В.К. Арсеньева» (с фиалами)</v>
      </c>
      <c r="C11" s="37">
        <f>'Рейтинговая таблица организаций'!C11</f>
        <v>102</v>
      </c>
      <c r="D11" s="2">
        <f t="shared" si="1"/>
        <v>8</v>
      </c>
      <c r="E11" s="58" t="str">
        <f t="shared" si="2"/>
        <v>Краевое государственное автономное учреждение культуры «Приморский государственный объединенный музей им. В.К. Арсеньева» (с фиалами)</v>
      </c>
      <c r="F11" s="4">
        <f>'Рейтинговая таблица организаций'!K11</f>
        <v>70</v>
      </c>
      <c r="G11" s="4">
        <f>'Рейтинговая таблица организаций'!L11</f>
        <v>100</v>
      </c>
      <c r="H11" s="43">
        <f>'Рейтинговая таблица организаций'!M11</f>
        <v>100</v>
      </c>
      <c r="I11" s="44">
        <f>'Рейтинговая таблица организаций'!N11</f>
        <v>91</v>
      </c>
      <c r="J11" s="2">
        <f t="shared" si="3"/>
        <v>8</v>
      </c>
      <c r="K11" s="58" t="str">
        <f t="shared" si="4"/>
        <v>Краевое государственное автономное учреждение культуры «Приморский государственный объединенный музей им. В.К. Арсеньева» (с фиалами)</v>
      </c>
      <c r="L11" s="5">
        <f>'Рейтинговая таблица организаций'!T11</f>
        <v>80</v>
      </c>
      <c r="M11" s="5">
        <f>'Рейтинговая таблица организаций'!U11</f>
        <v>90</v>
      </c>
      <c r="N11" s="5">
        <f>'Рейтинговая таблица организаций'!V11</f>
        <v>100</v>
      </c>
      <c r="O11" s="44">
        <f>'Рейтинговая таблица организаций'!W11</f>
        <v>90</v>
      </c>
      <c r="P11" s="2">
        <f t="shared" si="5"/>
        <v>8</v>
      </c>
      <c r="Q11" s="58" t="str">
        <f t="shared" si="6"/>
        <v>Краевое государственное автономное учреждение культуры «Приморский государственный объединенный музей им. В.К. Арсеньева» (с фиалами)</v>
      </c>
      <c r="R11" s="6">
        <f>'Рейтинговая таблица организаций'!AB11</f>
        <v>40</v>
      </c>
      <c r="S11" s="6">
        <f>'Рейтинговая таблица организаций'!AC11</f>
        <v>100</v>
      </c>
      <c r="T11" s="8">
        <f>'Рейтинговая таблица организаций'!AD11</f>
        <v>100</v>
      </c>
      <c r="U11" s="44">
        <f>'Рейтинговая таблица организаций'!AE11</f>
        <v>82</v>
      </c>
      <c r="V11" s="2">
        <f t="shared" si="7"/>
        <v>8</v>
      </c>
      <c r="W11" s="58" t="str">
        <f t="shared" si="8"/>
        <v>Краевое государственное автономное учреждение культуры «Приморский государственный объединенный музей им. В.К. Арсеньева» (с фиалами)</v>
      </c>
      <c r="X11" s="8">
        <f>'Рейтинговая таблица организаций'!AL11</f>
        <v>99.019607843137251</v>
      </c>
      <c r="Y11" s="8">
        <f>'Рейтинговая таблица организаций'!AM11</f>
        <v>99.019607843137251</v>
      </c>
      <c r="Z11" s="8">
        <f>'Рейтинговая таблица организаций'!AN11</f>
        <v>100</v>
      </c>
      <c r="AA11" s="44">
        <f>'Рейтинговая таблица организаций'!AO11</f>
        <v>99</v>
      </c>
      <c r="AB11" s="2">
        <f t="shared" si="9"/>
        <v>8</v>
      </c>
      <c r="AC11" s="58" t="str">
        <f t="shared" si="10"/>
        <v>Краевое государственное автономное учреждение культуры «Приморский государственный объединенный музей им. В.К. Арсеньева» (с фиалами)</v>
      </c>
      <c r="AD11" s="8">
        <f>'Рейтинговая таблица организаций'!AV11</f>
        <v>100</v>
      </c>
      <c r="AE11" s="8">
        <f>'Рейтинговая таблица организаций'!AW11</f>
        <v>100</v>
      </c>
      <c r="AF11" s="8">
        <f>'Рейтинговая таблица организаций'!AX11</f>
        <v>99.019607843137251</v>
      </c>
      <c r="AG11" s="44">
        <f>'Рейтинговая таблица организаций'!AY11</f>
        <v>100</v>
      </c>
      <c r="AH11" s="2">
        <f>'Рейтинговая таблица организаций'!A11</f>
        <v>8</v>
      </c>
      <c r="AI11" s="2" t="str">
        <f>'Рейтинговая таблица организаций'!B11</f>
        <v>Краевое государственное автономное учреждение культуры «Приморский государственный объединенный музей им. В.К. Арсеньева» (с фиалами)</v>
      </c>
      <c r="AJ11" s="79">
        <f>'Рейтинговая таблица организаций'!AZ11</f>
        <v>92.4</v>
      </c>
      <c r="AK11" s="7">
        <f>'Рейтинговая таблица организаций'!BA11</f>
        <v>5</v>
      </c>
    </row>
    <row r="12" spans="1:37" s="81" customFormat="1">
      <c r="A12" s="2">
        <f>'Рейтинговая таблица организаций'!A12</f>
        <v>9</v>
      </c>
      <c r="B12" s="58" t="str">
        <f>'Рейтинговая таблица организаций'!B12</f>
        <v>Краевое государственное автономное учреждение культуры «Приморская государственная картинная галерея»</v>
      </c>
      <c r="C12" s="37">
        <f>'Рейтинговая таблица организаций'!C12</f>
        <v>102</v>
      </c>
      <c r="D12" s="2">
        <f t="shared" si="1"/>
        <v>9</v>
      </c>
      <c r="E12" s="58" t="str">
        <f t="shared" si="2"/>
        <v>Краевое государственное автономное учреждение культуры «Приморская государственная картинная галерея»</v>
      </c>
      <c r="F12" s="4">
        <f>'Рейтинговая таблица организаций'!K12</f>
        <v>75</v>
      </c>
      <c r="G12" s="4">
        <f>'Рейтинговая таблица организаций'!L12</f>
        <v>100</v>
      </c>
      <c r="H12" s="43">
        <f>'Рейтинговая таблица организаций'!M12</f>
        <v>100</v>
      </c>
      <c r="I12" s="44">
        <f>'Рейтинговая таблица организаций'!N12</f>
        <v>93</v>
      </c>
      <c r="J12" s="2">
        <f t="shared" si="3"/>
        <v>9</v>
      </c>
      <c r="K12" s="58" t="str">
        <f t="shared" si="4"/>
        <v>Краевое государственное автономное учреждение культуры «Приморская государственная картинная галерея»</v>
      </c>
      <c r="L12" s="5">
        <f>'Рейтинговая таблица организаций'!T12</f>
        <v>100</v>
      </c>
      <c r="M12" s="5">
        <f>'Рейтинговая таблица организаций'!U12</f>
        <v>100</v>
      </c>
      <c r="N12" s="5">
        <f>'Рейтинговая таблица организаций'!V12</f>
        <v>100</v>
      </c>
      <c r="O12" s="44">
        <f>'Рейтинговая таблица организаций'!W12</f>
        <v>100</v>
      </c>
      <c r="P12" s="2">
        <f t="shared" si="5"/>
        <v>9</v>
      </c>
      <c r="Q12" s="58" t="str">
        <f t="shared" si="6"/>
        <v>Краевое государственное автономное учреждение культуры «Приморская государственная картинная галерея»</v>
      </c>
      <c r="R12" s="6">
        <f>'Рейтинговая таблица организаций'!AB12</f>
        <v>40</v>
      </c>
      <c r="S12" s="6">
        <f>'Рейтинговая таблица организаций'!AC12</f>
        <v>100</v>
      </c>
      <c r="T12" s="8">
        <f>'Рейтинговая таблица организаций'!AD12</f>
        <v>100</v>
      </c>
      <c r="U12" s="44">
        <f>'Рейтинговая таблица организаций'!AE12</f>
        <v>82</v>
      </c>
      <c r="V12" s="2">
        <f t="shared" si="7"/>
        <v>9</v>
      </c>
      <c r="W12" s="58" t="str">
        <f t="shared" si="8"/>
        <v>Краевое государственное автономное учреждение культуры «Приморская государственная картинная галерея»</v>
      </c>
      <c r="X12" s="8">
        <f>'Рейтинговая таблица организаций'!AL12</f>
        <v>100</v>
      </c>
      <c r="Y12" s="8">
        <f>'Рейтинговая таблица организаций'!AM12</f>
        <v>100</v>
      </c>
      <c r="Z12" s="8">
        <f>'Рейтинговая таблица организаций'!AN12</f>
        <v>100</v>
      </c>
      <c r="AA12" s="44">
        <f>'Рейтинговая таблица организаций'!AO12</f>
        <v>100</v>
      </c>
      <c r="AB12" s="2">
        <f t="shared" si="9"/>
        <v>9</v>
      </c>
      <c r="AC12" s="58" t="str">
        <f t="shared" si="10"/>
        <v>Краевое государственное автономное учреждение культуры «Приморская государственная картинная галерея»</v>
      </c>
      <c r="AD12" s="8">
        <f>'Рейтинговая таблица организаций'!AV12</f>
        <v>100</v>
      </c>
      <c r="AE12" s="8">
        <f>'Рейтинговая таблица организаций'!AW12</f>
        <v>100</v>
      </c>
      <c r="AF12" s="8">
        <f>'Рейтинговая таблица организаций'!AX12</f>
        <v>100</v>
      </c>
      <c r="AG12" s="44">
        <f>'Рейтинговая таблица организаций'!AY12</f>
        <v>100</v>
      </c>
      <c r="AH12" s="2">
        <f>'Рейтинговая таблица организаций'!A12</f>
        <v>9</v>
      </c>
      <c r="AI12" s="2" t="str">
        <f>'Рейтинговая таблица организаций'!B12</f>
        <v>Краевое государственное автономное учреждение культуры «Приморская государственная картинная галерея»</v>
      </c>
      <c r="AJ12" s="79">
        <f>'Рейтинговая таблица организаций'!AZ12</f>
        <v>95</v>
      </c>
      <c r="AK12" s="7">
        <f>'Рейтинговая таблица организаций'!BA12</f>
        <v>2</v>
      </c>
    </row>
    <row r="13" spans="1:37" s="81" customFormat="1">
      <c r="A13" s="2">
        <f>'Рейтинговая таблица организаций'!A13</f>
        <v>10</v>
      </c>
      <c r="B13" s="58" t="str">
        <f>'Рейтинговая таблица организаций'!B13</f>
        <v>Государственное бюджетное учреждение культуры «Приморская государственная публичная библиотека им. А.М. Горького»</v>
      </c>
      <c r="C13" s="37">
        <f>'Рейтинговая таблица организаций'!C13</f>
        <v>103</v>
      </c>
      <c r="D13" s="2">
        <f t="shared" si="1"/>
        <v>10</v>
      </c>
      <c r="E13" s="58" t="str">
        <f t="shared" si="2"/>
        <v>Государственное бюджетное учреждение культуры «Приморская государственная публичная библиотека им. А.М. Горького»</v>
      </c>
      <c r="F13" s="4">
        <f>'Рейтинговая таблица организаций'!K13</f>
        <v>65</v>
      </c>
      <c r="G13" s="4">
        <f>'Рейтинговая таблица организаций'!L13</f>
        <v>100</v>
      </c>
      <c r="H13" s="43">
        <f>'Рейтинговая таблица организаций'!M13</f>
        <v>97.029114676173506</v>
      </c>
      <c r="I13" s="44">
        <f>'Рейтинговая таблица организаций'!N13</f>
        <v>88</v>
      </c>
      <c r="J13" s="2">
        <f t="shared" si="3"/>
        <v>10</v>
      </c>
      <c r="K13" s="58" t="str">
        <f t="shared" si="4"/>
        <v>Государственное бюджетное учреждение культуры «Приморская государственная публичная библиотека им. А.М. Горького»</v>
      </c>
      <c r="L13" s="5">
        <f>'Рейтинговая таблица организаций'!T13</f>
        <v>80</v>
      </c>
      <c r="M13" s="5">
        <f>'Рейтинговая таблица организаций'!U13</f>
        <v>88.05825242718447</v>
      </c>
      <c r="N13" s="5">
        <f>'Рейтинговая таблица организаций'!V13</f>
        <v>96.116504854368927</v>
      </c>
      <c r="O13" s="44">
        <f>'Рейтинговая таблица организаций'!W13</f>
        <v>88</v>
      </c>
      <c r="P13" s="2">
        <f t="shared" si="5"/>
        <v>10</v>
      </c>
      <c r="Q13" s="58" t="str">
        <f t="shared" si="6"/>
        <v>Государственное бюджетное учреждение культуры «Приморская государственная публичная библиотека им. А.М. Горького»</v>
      </c>
      <c r="R13" s="6">
        <f>'Рейтинговая таблица организаций'!AB13</f>
        <v>20</v>
      </c>
      <c r="S13" s="6">
        <f>'Рейтинговая таблица организаций'!AC13</f>
        <v>40</v>
      </c>
      <c r="T13" s="8">
        <f>'Рейтинговая таблица организаций'!AD13</f>
        <v>100</v>
      </c>
      <c r="U13" s="44">
        <f>'Рейтинговая таблица организаций'!AE13</f>
        <v>52</v>
      </c>
      <c r="V13" s="2">
        <f t="shared" si="7"/>
        <v>10</v>
      </c>
      <c r="W13" s="58" t="str">
        <f t="shared" si="8"/>
        <v>Государственное бюджетное учреждение культуры «Приморская государственная публичная библиотека им. А.М. Горького»</v>
      </c>
      <c r="X13" s="8">
        <f>'Рейтинговая таблица организаций'!AL13</f>
        <v>95.145631067961162</v>
      </c>
      <c r="Y13" s="8">
        <f>'Рейтинговая таблица организаций'!AM13</f>
        <v>96.116504854368927</v>
      </c>
      <c r="Z13" s="8">
        <f>'Рейтинговая таблица организаций'!AN13</f>
        <v>99</v>
      </c>
      <c r="AA13" s="44">
        <f>'Рейтинговая таблица организаций'!AO13</f>
        <v>96</v>
      </c>
      <c r="AB13" s="2">
        <f t="shared" si="9"/>
        <v>10</v>
      </c>
      <c r="AC13" s="58" t="str">
        <f t="shared" si="10"/>
        <v>Государственное бюджетное учреждение культуры «Приморская государственная публичная библиотека им. А.М. Горького»</v>
      </c>
      <c r="AD13" s="8">
        <f>'Рейтинговая таблица организаций'!AV13</f>
        <v>96.116504854368927</v>
      </c>
      <c r="AE13" s="8">
        <f>'Рейтинговая таблица организаций'!AW13</f>
        <v>98.05825242718447</v>
      </c>
      <c r="AF13" s="8">
        <f>'Рейтинговая таблица организаций'!AX13</f>
        <v>96.116504854368927</v>
      </c>
      <c r="AG13" s="44">
        <f>'Рейтинговая таблица организаций'!AY13</f>
        <v>97</v>
      </c>
      <c r="AH13" s="2">
        <f>'Рейтинговая таблица организаций'!A13</f>
        <v>10</v>
      </c>
      <c r="AI13" s="2" t="str">
        <f>'Рейтинговая таблица организаций'!B13</f>
        <v>Государственное бюджетное учреждение культуры «Приморская государственная публичная библиотека им. А.М. Горького»</v>
      </c>
      <c r="AJ13" s="79">
        <f>'Рейтинговая таблица организаций'!AZ13</f>
        <v>84.2</v>
      </c>
      <c r="AK13" s="7">
        <f>'Рейтинговая таблица организаций'!BA13</f>
        <v>11</v>
      </c>
    </row>
    <row r="14" spans="1:37" s="81" customFormat="1">
      <c r="A14" s="2">
        <f>'Рейтинговая таблица организаций'!A14</f>
        <v>11</v>
      </c>
      <c r="B14" s="58" t="str">
        <f>'Рейтинговая таблица организаций'!B14</f>
        <v>Государственное казенное учреждение культуры «Приморская краевая детская библиотека»</v>
      </c>
      <c r="C14" s="37">
        <f>'Рейтинговая таблица организаций'!C14</f>
        <v>132</v>
      </c>
      <c r="D14" s="2">
        <f t="shared" si="1"/>
        <v>11</v>
      </c>
      <c r="E14" s="58" t="str">
        <f t="shared" si="2"/>
        <v>Государственное казенное учреждение культуры «Приморская краевая детская библиотека»</v>
      </c>
      <c r="F14" s="4">
        <f>'Рейтинговая таблица организаций'!K14</f>
        <v>50</v>
      </c>
      <c r="G14" s="4">
        <f>'Рейтинговая таблица организаций'!L14</f>
        <v>100</v>
      </c>
      <c r="H14" s="43">
        <f>'Рейтинговая таблица организаций'!M14</f>
        <v>98.996386993175435</v>
      </c>
      <c r="I14" s="44">
        <f>'Рейтинговая таблица организаций'!N14</f>
        <v>85</v>
      </c>
      <c r="J14" s="2">
        <f t="shared" si="3"/>
        <v>11</v>
      </c>
      <c r="K14" s="58" t="str">
        <f t="shared" si="4"/>
        <v>Государственное казенное учреждение культуры «Приморская краевая детская библиотека»</v>
      </c>
      <c r="L14" s="5">
        <f>'Рейтинговая таблица организаций'!T14</f>
        <v>80</v>
      </c>
      <c r="M14" s="5">
        <f>'Рейтинговая таблица организаций'!U14</f>
        <v>89.242424242424249</v>
      </c>
      <c r="N14" s="5">
        <f>'Рейтинговая таблица организаций'!V14</f>
        <v>98.484848484848484</v>
      </c>
      <c r="O14" s="44">
        <f>'Рейтинговая таблица организаций'!W14</f>
        <v>89</v>
      </c>
      <c r="P14" s="2">
        <f t="shared" si="5"/>
        <v>11</v>
      </c>
      <c r="Q14" s="58" t="str">
        <f t="shared" si="6"/>
        <v>Государственное казенное учреждение культуры «Приморская краевая детская библиотека»</v>
      </c>
      <c r="R14" s="6">
        <f>'Рейтинговая таблица организаций'!AB14</f>
        <v>40</v>
      </c>
      <c r="S14" s="6">
        <f>'Рейтинговая таблица организаций'!AC14</f>
        <v>60</v>
      </c>
      <c r="T14" s="8">
        <f>'Рейтинговая таблица организаций'!AD14</f>
        <v>0</v>
      </c>
      <c r="U14" s="44">
        <f>'Рейтинговая таблица организаций'!AE14</f>
        <v>36</v>
      </c>
      <c r="V14" s="2">
        <f t="shared" si="7"/>
        <v>11</v>
      </c>
      <c r="W14" s="58" t="str">
        <f t="shared" si="8"/>
        <v>Государственное казенное учреждение культуры «Приморская краевая детская библиотека»</v>
      </c>
      <c r="X14" s="8">
        <f>'Рейтинговая таблица организаций'!AL14</f>
        <v>99.242424242424249</v>
      </c>
      <c r="Y14" s="8">
        <f>'Рейтинговая таблица организаций'!AM14</f>
        <v>99.242424242424249</v>
      </c>
      <c r="Z14" s="8">
        <f>'Рейтинговая таблица организаций'!AN14</f>
        <v>98.113207547169807</v>
      </c>
      <c r="AA14" s="44">
        <f>'Рейтинговая таблица организаций'!AO14</f>
        <v>99</v>
      </c>
      <c r="AB14" s="2">
        <f t="shared" si="9"/>
        <v>11</v>
      </c>
      <c r="AC14" s="58" t="str">
        <f t="shared" si="10"/>
        <v>Государственное казенное учреждение культуры «Приморская краевая детская библиотека»</v>
      </c>
      <c r="AD14" s="8">
        <f>'Рейтинговая таблица организаций'!AV14</f>
        <v>100</v>
      </c>
      <c r="AE14" s="8">
        <f>'Рейтинговая таблица организаций'!AW14</f>
        <v>90.151515151515156</v>
      </c>
      <c r="AF14" s="8">
        <f>'Рейтинговая таблица организаций'!AX14</f>
        <v>100</v>
      </c>
      <c r="AG14" s="44">
        <f>'Рейтинговая таблица организаций'!AY14</f>
        <v>98</v>
      </c>
      <c r="AH14" s="2">
        <f>'Рейтинговая таблица организаций'!A14</f>
        <v>11</v>
      </c>
      <c r="AI14" s="2" t="str">
        <f>'Рейтинговая таблица организаций'!B14</f>
        <v>Государственное казенное учреждение культуры «Приморская краевая детская библиотека»</v>
      </c>
      <c r="AJ14" s="79">
        <f>'Рейтинговая таблица организаций'!AZ14</f>
        <v>81.400000000000006</v>
      </c>
      <c r="AK14" s="7">
        <f>'Рейтинговая таблица организаций'!BA14</f>
        <v>12</v>
      </c>
    </row>
    <row r="15" spans="1:37" s="81" customFormat="1">
      <c r="A15" s="2">
        <f>'Рейтинговая таблица организаций'!A15</f>
        <v>12</v>
      </c>
      <c r="B15" s="58" t="str">
        <f>'Рейтинговая таблица организаций'!B15</f>
        <v>Государственное казенное учреждение культуры «Приморская краевая библиотека для слепых»</v>
      </c>
      <c r="C15" s="37">
        <f>'Рейтинговая таблица организаций'!C15</f>
        <v>145</v>
      </c>
      <c r="D15" s="2">
        <f t="shared" si="1"/>
        <v>12</v>
      </c>
      <c r="E15" s="58" t="str">
        <f t="shared" si="2"/>
        <v>Государственное казенное учреждение культуры «Приморская краевая библиотека для слепых»</v>
      </c>
      <c r="F15" s="4">
        <f>'Рейтинговая таблица организаций'!K15</f>
        <v>80</v>
      </c>
      <c r="G15" s="4">
        <f>'Рейтинговая таблица организаций'!L15</f>
        <v>100</v>
      </c>
      <c r="H15" s="43">
        <f>'Рейтинговая таблица организаций'!M15</f>
        <v>95.919811320754718</v>
      </c>
      <c r="I15" s="44">
        <f>'Рейтинговая таблица организаций'!N15</f>
        <v>92</v>
      </c>
      <c r="J15" s="2">
        <f>A15</f>
        <v>12</v>
      </c>
      <c r="K15" s="58" t="str">
        <f>B15</f>
        <v>Государственное казенное учреждение культуры «Приморская краевая библиотека для слепых»</v>
      </c>
      <c r="L15" s="5">
        <f>'Рейтинговая таблица организаций'!T15</f>
        <v>100</v>
      </c>
      <c r="M15" s="5">
        <f>'Рейтинговая таблица организаций'!U15</f>
        <v>100</v>
      </c>
      <c r="N15" s="5">
        <f>'Рейтинговая таблица организаций'!V15</f>
        <v>100</v>
      </c>
      <c r="O15" s="44">
        <f>'Рейтинговая таблица организаций'!W15</f>
        <v>100</v>
      </c>
      <c r="P15" s="2">
        <f>A15</f>
        <v>12</v>
      </c>
      <c r="Q15" s="58" t="str">
        <f>B15</f>
        <v>Государственное казенное учреждение культуры «Приморская краевая библиотека для слепых»</v>
      </c>
      <c r="R15" s="6">
        <f>'Рейтинговая таблица организаций'!AB15</f>
        <v>80</v>
      </c>
      <c r="S15" s="6">
        <f>'Рейтинговая таблица организаций'!AC15</f>
        <v>60</v>
      </c>
      <c r="T15" s="8">
        <f>'Рейтинговая таблица организаций'!AD15</f>
        <v>96.825396825396822</v>
      </c>
      <c r="U15" s="44">
        <f>'Рейтинговая таблица организаций'!AE15</f>
        <v>77</v>
      </c>
      <c r="V15" s="2">
        <f>A15</f>
        <v>12</v>
      </c>
      <c r="W15" s="58" t="str">
        <f>B15</f>
        <v>Государственное казенное учреждение культуры «Приморская краевая библиотека для слепых»</v>
      </c>
      <c r="X15" s="8">
        <f>'Рейтинговая таблица организаций'!AL15</f>
        <v>100</v>
      </c>
      <c r="Y15" s="8">
        <f>'Рейтинговая таблица организаций'!AM15</f>
        <v>100</v>
      </c>
      <c r="Z15" s="8">
        <f>'Рейтинговая таблица организаций'!AN15</f>
        <v>101.48148148148148</v>
      </c>
      <c r="AA15" s="44">
        <f>'Рейтинговая таблица организаций'!AO15</f>
        <v>100</v>
      </c>
      <c r="AB15" s="2">
        <f>A15</f>
        <v>12</v>
      </c>
      <c r="AC15" s="58" t="str">
        <f>B15</f>
        <v>Государственное казенное учреждение культуры «Приморская краевая библиотека для слепых»</v>
      </c>
      <c r="AD15" s="8">
        <f>'Рейтинговая таблица организаций'!AV15</f>
        <v>100</v>
      </c>
      <c r="AE15" s="8">
        <f>'Рейтинговая таблица организаций'!AW15</f>
        <v>100</v>
      </c>
      <c r="AF15" s="8">
        <f>'Рейтинговая таблица организаций'!AX15</f>
        <v>100</v>
      </c>
      <c r="AG15" s="44">
        <f>'Рейтинговая таблица организаций'!AY15</f>
        <v>100</v>
      </c>
      <c r="AH15" s="2">
        <f>'Рейтинговая таблица организаций'!A15</f>
        <v>12</v>
      </c>
      <c r="AI15" s="2" t="str">
        <f>'Рейтинговая таблица организаций'!B15</f>
        <v>Государственное казенное учреждение культуры «Приморская краевая библиотека для слепых»</v>
      </c>
      <c r="AJ15" s="79">
        <f>'Рейтинговая таблица организаций'!AZ15</f>
        <v>93.8</v>
      </c>
      <c r="AK15" s="7">
        <f>'Рейтинговая таблица организаций'!BA15</f>
        <v>3</v>
      </c>
    </row>
  </sheetData>
  <mergeCells count="43">
    <mergeCell ref="O1:O3"/>
    <mergeCell ref="A1:A3"/>
    <mergeCell ref="B1:B3"/>
    <mergeCell ref="C1:C3"/>
    <mergeCell ref="D1:D3"/>
    <mergeCell ref="E1:E3"/>
    <mergeCell ref="F1:H1"/>
    <mergeCell ref="F2:F3"/>
    <mergeCell ref="G2:G3"/>
    <mergeCell ref="H2:H3"/>
    <mergeCell ref="L2:L3"/>
    <mergeCell ref="M2:M3"/>
    <mergeCell ref="I1:I3"/>
    <mergeCell ref="J1:J3"/>
    <mergeCell ref="K1:K3"/>
    <mergeCell ref="P1:P3"/>
    <mergeCell ref="U1:U3"/>
    <mergeCell ref="V1:V3"/>
    <mergeCell ref="X2:X3"/>
    <mergeCell ref="Y2:Y3"/>
    <mergeCell ref="R2:R3"/>
    <mergeCell ref="S2:S3"/>
    <mergeCell ref="AA1:AA3"/>
    <mergeCell ref="AB1:AB3"/>
    <mergeCell ref="AG1:AG3"/>
    <mergeCell ref="AD2:AD3"/>
    <mergeCell ref="AE2:AE3"/>
    <mergeCell ref="AJ1:AK1"/>
    <mergeCell ref="N2:N3"/>
    <mergeCell ref="T2:T3"/>
    <mergeCell ref="Z2:Z3"/>
    <mergeCell ref="AF2:AF3"/>
    <mergeCell ref="AK2:AK3"/>
    <mergeCell ref="AJ2:AJ3"/>
    <mergeCell ref="L1:N1"/>
    <mergeCell ref="Q1:Q3"/>
    <mergeCell ref="R1:T1"/>
    <mergeCell ref="W1:W3"/>
    <mergeCell ref="X1:Z1"/>
    <mergeCell ref="AC1:AC3"/>
    <mergeCell ref="AD1:AF1"/>
    <mergeCell ref="AI1:AI3"/>
    <mergeCell ref="AH1:A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N7" sqref="N7"/>
    </sheetView>
  </sheetViews>
  <sheetFormatPr defaultRowHeight="15"/>
  <cols>
    <col min="1" max="1" width="9.140625" style="56"/>
    <col min="2" max="2" width="33.5703125" style="56" customWidth="1"/>
    <col min="3" max="9" width="9.140625" style="56"/>
  </cols>
  <sheetData>
    <row r="1" spans="1:9">
      <c r="A1" s="102" t="s">
        <v>0</v>
      </c>
      <c r="B1" s="125" t="s">
        <v>1</v>
      </c>
      <c r="C1" s="127" t="s">
        <v>77</v>
      </c>
      <c r="D1" s="127" t="s">
        <v>4</v>
      </c>
      <c r="E1" s="129" t="s">
        <v>6</v>
      </c>
      <c r="F1" s="127" t="s">
        <v>8</v>
      </c>
      <c r="G1" s="127" t="s">
        <v>10</v>
      </c>
      <c r="H1" s="116" t="s">
        <v>11</v>
      </c>
      <c r="I1" s="117"/>
    </row>
    <row r="2" spans="1:9">
      <c r="A2" s="103"/>
      <c r="B2" s="126"/>
      <c r="C2" s="128"/>
      <c r="D2" s="128"/>
      <c r="E2" s="130"/>
      <c r="F2" s="128"/>
      <c r="G2" s="128"/>
      <c r="H2" s="114" t="s">
        <v>42</v>
      </c>
      <c r="I2" s="108" t="s">
        <v>43</v>
      </c>
    </row>
    <row r="3" spans="1:9">
      <c r="A3" s="103"/>
      <c r="B3" s="126"/>
      <c r="C3" s="128"/>
      <c r="D3" s="128"/>
      <c r="E3" s="130"/>
      <c r="F3" s="128"/>
      <c r="G3" s="128"/>
      <c r="H3" s="115"/>
      <c r="I3" s="109"/>
    </row>
    <row r="4" spans="1:9" ht="75">
      <c r="A4" s="57">
        <f>'Рейтинговая таблица организаций'!A4</f>
        <v>1</v>
      </c>
      <c r="B4" s="80" t="str">
        <f>'Рейтинговая таблица организаций'!B4</f>
        <v>Государственное автономное учреждение культуры «Приморский академический краевой драматический театр им. М. Горького»</v>
      </c>
      <c r="C4" s="59">
        <f>'Рейтинговая таблица организаций'!N4</f>
        <v>82</v>
      </c>
      <c r="D4" s="59">
        <f>'Рейтинговая таблица организаций'!W4</f>
        <v>100</v>
      </c>
      <c r="E4" s="59">
        <f>'Рейтинговая таблица организаций'!AE4</f>
        <v>70</v>
      </c>
      <c r="F4" s="59">
        <f>'Рейтинговая таблица организаций'!AL4</f>
        <v>98.113207547169807</v>
      </c>
      <c r="G4" s="59">
        <f>'Рейтинговая таблица организаций'!AY4</f>
        <v>99</v>
      </c>
      <c r="H4" s="60">
        <f>'Рейтинговая таблица организаций'!AZ4</f>
        <v>89.8</v>
      </c>
      <c r="I4" s="61">
        <v>1</v>
      </c>
    </row>
    <row r="5" spans="1:9" ht="60">
      <c r="A5" s="57">
        <f>'Рейтинговая таблица организаций'!A5</f>
        <v>2</v>
      </c>
      <c r="B5" s="80" t="str">
        <f>'Рейтинговая таблица организаций'!B5</f>
        <v>Государственное автономное учреждение культуры «Приморский краевой драматический театр молодёжи»</v>
      </c>
      <c r="C5" s="59">
        <f>'Рейтинговая таблица организаций'!N5</f>
        <v>80</v>
      </c>
      <c r="D5" s="59">
        <f>'Рейтинговая таблица организаций'!W5</f>
        <v>100</v>
      </c>
      <c r="E5" s="59">
        <f>'Рейтинговая таблица организаций'!AE5</f>
        <v>50</v>
      </c>
      <c r="F5" s="59">
        <f>'Рейтинговая таблица организаций'!AL5</f>
        <v>99.029126213592235</v>
      </c>
      <c r="G5" s="59">
        <f>'Рейтинговая таблица организаций'!AY5</f>
        <v>100</v>
      </c>
      <c r="H5" s="60">
        <f>'Рейтинговая таблица организаций'!AZ5</f>
        <v>85.8</v>
      </c>
      <c r="I5" s="61">
        <v>2</v>
      </c>
    </row>
    <row r="6" spans="1:9" ht="60">
      <c r="A6" s="57">
        <f>'Рейтинговая таблица организаций'!A6</f>
        <v>3</v>
      </c>
      <c r="B6" s="80" t="str">
        <f>'Рейтинговая таблица организаций'!B6</f>
        <v>Государственное автономное учреждение культуры «Приморский краевой театр кукол»</v>
      </c>
      <c r="C6" s="59">
        <f>'Рейтинговая таблица организаций'!N6</f>
        <v>93</v>
      </c>
      <c r="D6" s="59">
        <f>'Рейтинговая таблица организаций'!W6</f>
        <v>100</v>
      </c>
      <c r="E6" s="59">
        <f>'Рейтинговая таблица организаций'!AE6</f>
        <v>50</v>
      </c>
      <c r="F6" s="59">
        <f>'Рейтинговая таблица организаций'!AL6</f>
        <v>100</v>
      </c>
      <c r="G6" s="59">
        <f>'Рейтинговая таблица организаций'!AY6</f>
        <v>99</v>
      </c>
      <c r="H6" s="60">
        <f>'Рейтинговая таблица организаций'!AZ6</f>
        <v>88.4</v>
      </c>
      <c r="I6" s="61">
        <v>3</v>
      </c>
    </row>
    <row r="7" spans="1:9" ht="45">
      <c r="A7" s="57">
        <f>'Рейтинговая таблица организаций'!A7</f>
        <v>4</v>
      </c>
      <c r="B7" s="80" t="str">
        <f>'Рейтинговая таблица организаций'!B7</f>
        <v>Муниципальное бюджетное учреждение культуры «Театр кукол г. Находка»</v>
      </c>
      <c r="C7" s="59">
        <f>'Рейтинговая таблица организаций'!N7</f>
        <v>94</v>
      </c>
      <c r="D7" s="59">
        <f>'Рейтинговая таблица организаций'!W7</f>
        <v>100</v>
      </c>
      <c r="E7" s="59">
        <f>'Рейтинговая таблица организаций'!AE7</f>
        <v>70</v>
      </c>
      <c r="F7" s="59">
        <f>'Рейтинговая таблица организаций'!AL7</f>
        <v>100</v>
      </c>
      <c r="G7" s="59">
        <f>'Рейтинговая таблица организаций'!AY7</f>
        <v>100</v>
      </c>
      <c r="H7" s="60">
        <f>'Рейтинговая таблица организаций'!AZ7</f>
        <v>92.8</v>
      </c>
      <c r="I7" s="61">
        <v>4</v>
      </c>
    </row>
    <row r="8" spans="1:9" ht="75">
      <c r="A8" s="57">
        <f>'Рейтинговая таблица организаций'!A8</f>
        <v>5</v>
      </c>
      <c r="B8" s="80" t="str">
        <f>'Рейтинговая таблица организаций'!B8</f>
        <v>Муниципальное бюджетное учреждение культуры «Театр драмы Уссурийского городского округа имени В.Ф. Комиссаржевской»</v>
      </c>
      <c r="C8" s="59">
        <f>'Рейтинговая таблица организаций'!N8</f>
        <v>82</v>
      </c>
      <c r="D8" s="59">
        <f>'Рейтинговая таблица организаций'!W8</f>
        <v>100</v>
      </c>
      <c r="E8" s="59">
        <f>'Рейтинговая таблица организаций'!AE8</f>
        <v>82</v>
      </c>
      <c r="F8" s="59">
        <f>'Рейтинговая таблица организаций'!AL8</f>
        <v>96.875</v>
      </c>
      <c r="G8" s="59">
        <f>'Рейтинговая таблица организаций'!AY8</f>
        <v>98</v>
      </c>
      <c r="H8" s="60">
        <f>'Рейтинговая таблица организаций'!AZ8</f>
        <v>91.6</v>
      </c>
      <c r="I8" s="61">
        <v>5</v>
      </c>
    </row>
    <row r="9" spans="1:9" ht="60">
      <c r="A9" s="57">
        <f>'Рейтинговая таблица организаций'!A9</f>
        <v>6</v>
      </c>
      <c r="B9" s="80" t="str">
        <f>'Рейтинговая таблица организаций'!B9</f>
        <v>Государственное автономное учреждение культуры «Приморская краевая филармония»</v>
      </c>
      <c r="C9" s="59">
        <f>'Рейтинговая таблица организаций'!N9</f>
        <v>99</v>
      </c>
      <c r="D9" s="59">
        <f>'Рейтинговая таблица организаций'!W9</f>
        <v>99</v>
      </c>
      <c r="E9" s="59">
        <f>'Рейтинговая таблица организаций'!AE9</f>
        <v>94</v>
      </c>
      <c r="F9" s="59">
        <f>'Рейтинговая таблица организаций'!AL9</f>
        <v>98.039215686274517</v>
      </c>
      <c r="G9" s="59">
        <f>'Рейтинговая таблица организаций'!AY9</f>
        <v>99</v>
      </c>
      <c r="H9" s="60">
        <f>'Рейтинговая таблица организаций'!AZ9</f>
        <v>97.8</v>
      </c>
      <c r="I9" s="61">
        <v>6</v>
      </c>
    </row>
    <row r="10" spans="1:9" ht="60">
      <c r="A10" s="57">
        <f>'Рейтинговая таблица организаций'!A10</f>
        <v>7</v>
      </c>
      <c r="B10" s="80" t="str">
        <f>'Рейтинговая таблица организаций'!B10</f>
        <v>Государственное автономное учреждение «Приморский краевой центр народной культуры»</v>
      </c>
      <c r="C10" s="59">
        <f>'Рейтинговая таблица организаций'!N10</f>
        <v>91</v>
      </c>
      <c r="D10" s="59">
        <f>'Рейтинговая таблица организаций'!W10</f>
        <v>100</v>
      </c>
      <c r="E10" s="59">
        <f>'Рейтинговая таблица организаций'!AE10</f>
        <v>44</v>
      </c>
      <c r="F10" s="59">
        <f>'Рейтинговая таблица организаций'!AL10</f>
        <v>100</v>
      </c>
      <c r="G10" s="59">
        <f>'Рейтинговая таблица организаций'!AY10</f>
        <v>100</v>
      </c>
      <c r="H10" s="60">
        <f>'Рейтинговая таблица организаций'!AZ10</f>
        <v>87</v>
      </c>
      <c r="I10" s="61">
        <v>7</v>
      </c>
    </row>
    <row r="11" spans="1:9" ht="90">
      <c r="A11" s="57">
        <f>'Рейтинговая таблица организаций'!A11</f>
        <v>8</v>
      </c>
      <c r="B11" s="80" t="str">
        <f>'Рейтинговая таблица организаций'!B11</f>
        <v>Краевое государственное автономное учреждение культуры «Приморский государственный объединенный музей им. В.К. Арсеньева» (с фиалами)</v>
      </c>
      <c r="C11" s="59">
        <f>'Рейтинговая таблица организаций'!N11</f>
        <v>91</v>
      </c>
      <c r="D11" s="59">
        <f>'Рейтинговая таблица организаций'!W11</f>
        <v>90</v>
      </c>
      <c r="E11" s="59">
        <f>'Рейтинговая таблица организаций'!AE11</f>
        <v>82</v>
      </c>
      <c r="F11" s="59">
        <f>'Рейтинговая таблица организаций'!AL11</f>
        <v>99.019607843137251</v>
      </c>
      <c r="G11" s="59">
        <f>'Рейтинговая таблица организаций'!AY11</f>
        <v>100</v>
      </c>
      <c r="H11" s="60">
        <f>'Рейтинговая таблица организаций'!AZ11</f>
        <v>92.4</v>
      </c>
      <c r="I11" s="61">
        <v>8</v>
      </c>
    </row>
    <row r="12" spans="1:9" ht="75">
      <c r="A12" s="57">
        <f>'Рейтинговая таблица организаций'!A12</f>
        <v>9</v>
      </c>
      <c r="B12" s="80" t="str">
        <f>'Рейтинговая таблица организаций'!B12</f>
        <v>Краевое государственное автономное учреждение культуры «Приморская государственная картинная галерея»</v>
      </c>
      <c r="C12" s="59">
        <f>'Рейтинговая таблица организаций'!N12</f>
        <v>93</v>
      </c>
      <c r="D12" s="59">
        <f>'Рейтинговая таблица организаций'!W12</f>
        <v>100</v>
      </c>
      <c r="E12" s="59">
        <f>'Рейтинговая таблица организаций'!AE12</f>
        <v>82</v>
      </c>
      <c r="F12" s="59">
        <f>'Рейтинговая таблица организаций'!AL12</f>
        <v>100</v>
      </c>
      <c r="G12" s="59">
        <f>'Рейтинговая таблица организаций'!AY12</f>
        <v>100</v>
      </c>
      <c r="H12" s="60">
        <f>'Рейтинговая таблица организаций'!AZ12</f>
        <v>95</v>
      </c>
      <c r="I12" s="61">
        <v>9</v>
      </c>
    </row>
    <row r="13" spans="1:9" ht="75">
      <c r="A13" s="57">
        <f>'Рейтинговая таблица организаций'!A13</f>
        <v>10</v>
      </c>
      <c r="B13" s="80" t="str">
        <f>'Рейтинговая таблица организаций'!B13</f>
        <v>Государственное бюджетное учреждение культуры «Приморская государственная публичная библиотека им. А.М. Горького»</v>
      </c>
      <c r="C13" s="59">
        <f>'Рейтинговая таблица организаций'!N13</f>
        <v>88</v>
      </c>
      <c r="D13" s="59">
        <f>'Рейтинговая таблица организаций'!W13</f>
        <v>88</v>
      </c>
      <c r="E13" s="59">
        <f>'Рейтинговая таблица организаций'!AE13</f>
        <v>52</v>
      </c>
      <c r="F13" s="59">
        <f>'Рейтинговая таблица организаций'!AL13</f>
        <v>95.145631067961162</v>
      </c>
      <c r="G13" s="59">
        <f>'Рейтинговая таблица организаций'!AY13</f>
        <v>97</v>
      </c>
      <c r="H13" s="60">
        <f>'Рейтинговая таблица организаций'!AZ13</f>
        <v>84.2</v>
      </c>
      <c r="I13" s="61">
        <v>10</v>
      </c>
    </row>
    <row r="14" spans="1:9" ht="60">
      <c r="A14" s="57">
        <f>'Рейтинговая таблица организаций'!A14</f>
        <v>11</v>
      </c>
      <c r="B14" s="80" t="str">
        <f>'Рейтинговая таблица организаций'!B14</f>
        <v>Государственное казенное учреждение культуры «Приморская краевая детская библиотека»</v>
      </c>
      <c r="C14" s="59">
        <f>'Рейтинговая таблица организаций'!N14</f>
        <v>85</v>
      </c>
      <c r="D14" s="59">
        <f>'Рейтинговая таблица организаций'!W14</f>
        <v>89</v>
      </c>
      <c r="E14" s="59">
        <f>'Рейтинговая таблица организаций'!AE14</f>
        <v>36</v>
      </c>
      <c r="F14" s="59">
        <f>'Рейтинговая таблица организаций'!AL14</f>
        <v>99.242424242424249</v>
      </c>
      <c r="G14" s="59">
        <f>'Рейтинговая таблица организаций'!AY14</f>
        <v>98</v>
      </c>
      <c r="H14" s="60">
        <f>'Рейтинговая таблица организаций'!AZ14</f>
        <v>81.400000000000006</v>
      </c>
      <c r="I14" s="61">
        <v>11</v>
      </c>
    </row>
    <row r="15" spans="1:9" ht="60">
      <c r="A15" s="57">
        <f>'Рейтинговая таблица организаций'!A15</f>
        <v>12</v>
      </c>
      <c r="B15" s="80" t="str">
        <f>'Рейтинговая таблица организаций'!B15</f>
        <v>Государственное казенное учреждение культуры «Приморская краевая библиотека для слепых»</v>
      </c>
      <c r="C15" s="59">
        <f>'Рейтинговая таблица организаций'!N15</f>
        <v>92</v>
      </c>
      <c r="D15" s="59">
        <f>'Рейтинговая таблица организаций'!W15</f>
        <v>100</v>
      </c>
      <c r="E15" s="59">
        <f>'Рейтинговая таблица организаций'!AE15</f>
        <v>77</v>
      </c>
      <c r="F15" s="59">
        <f>'Рейтинговая таблица организаций'!AL15</f>
        <v>100</v>
      </c>
      <c r="G15" s="59">
        <f>'Рейтинговая таблица организаций'!AY15</f>
        <v>100</v>
      </c>
      <c r="H15" s="60">
        <f>'Рейтинговая таблица организаций'!AZ15</f>
        <v>93.8</v>
      </c>
      <c r="I15" s="61">
        <v>12</v>
      </c>
    </row>
    <row r="16" spans="1:9">
      <c r="A16" s="57"/>
      <c r="B16" s="58"/>
      <c r="C16" s="59"/>
      <c r="D16" s="59"/>
      <c r="E16" s="59"/>
      <c r="F16" s="59"/>
      <c r="G16" s="59"/>
      <c r="H16" s="60"/>
      <c r="I16" s="61"/>
    </row>
    <row r="17" spans="1:9">
      <c r="A17" s="57"/>
      <c r="B17" s="58"/>
      <c r="C17" s="59"/>
      <c r="D17" s="59"/>
      <c r="E17" s="59"/>
      <c r="F17" s="59"/>
      <c r="G17" s="59"/>
      <c r="H17" s="60"/>
      <c r="I17" s="61"/>
    </row>
    <row r="18" spans="1:9">
      <c r="A18" s="57"/>
      <c r="B18" s="58"/>
      <c r="C18" s="59"/>
      <c r="D18" s="59"/>
      <c r="E18" s="59"/>
      <c r="F18" s="59"/>
      <c r="G18" s="59"/>
      <c r="H18" s="60"/>
      <c r="I18" s="61"/>
    </row>
    <row r="19" spans="1:9">
      <c r="A19" s="57"/>
      <c r="B19" s="58"/>
      <c r="C19" s="59"/>
      <c r="D19" s="59"/>
      <c r="E19" s="59"/>
      <c r="F19" s="59"/>
      <c r="G19" s="59"/>
      <c r="H19" s="60"/>
      <c r="I19" s="61"/>
    </row>
    <row r="20" spans="1:9">
      <c r="A20" s="57"/>
      <c r="B20" s="58"/>
      <c r="C20" s="59"/>
      <c r="D20" s="59"/>
      <c r="E20" s="59"/>
      <c r="F20" s="59"/>
      <c r="G20" s="59"/>
      <c r="H20" s="60"/>
      <c r="I20" s="61"/>
    </row>
    <row r="21" spans="1:9">
      <c r="A21" s="57"/>
      <c r="B21" s="58"/>
      <c r="C21" s="59"/>
      <c r="D21" s="59"/>
      <c r="E21" s="59"/>
      <c r="F21" s="59"/>
      <c r="G21" s="59"/>
      <c r="H21" s="60"/>
      <c r="I21" s="61"/>
    </row>
    <row r="22" spans="1:9">
      <c r="A22" s="57"/>
      <c r="B22" s="58"/>
      <c r="C22" s="59"/>
      <c r="D22" s="59"/>
      <c r="E22" s="59"/>
      <c r="F22" s="59"/>
      <c r="G22" s="59"/>
      <c r="H22" s="60"/>
      <c r="I22" s="61"/>
    </row>
    <row r="23" spans="1:9">
      <c r="A23" s="57"/>
      <c r="B23" s="58"/>
      <c r="C23" s="59"/>
      <c r="D23" s="59"/>
      <c r="E23" s="59"/>
      <c r="F23" s="59"/>
      <c r="G23" s="59"/>
      <c r="H23" s="60"/>
      <c r="I23" s="61"/>
    </row>
    <row r="24" spans="1:9">
      <c r="A24" s="57"/>
      <c r="B24" s="58"/>
      <c r="C24" s="59"/>
      <c r="D24" s="59"/>
      <c r="E24" s="59"/>
      <c r="F24" s="59"/>
      <c r="G24" s="59"/>
      <c r="H24" s="60"/>
      <c r="I24" s="61"/>
    </row>
    <row r="25" spans="1:9">
      <c r="A25" s="57"/>
      <c r="B25" s="58"/>
      <c r="C25" s="59"/>
      <c r="D25" s="59"/>
      <c r="E25" s="59"/>
      <c r="F25" s="59"/>
      <c r="G25" s="59"/>
      <c r="H25" s="60"/>
      <c r="I25" s="61"/>
    </row>
    <row r="26" spans="1:9">
      <c r="A26" s="57"/>
      <c r="B26" s="58"/>
      <c r="C26" s="59"/>
      <c r="D26" s="59"/>
      <c r="E26" s="59"/>
      <c r="F26" s="59"/>
      <c r="G26" s="59"/>
      <c r="H26" s="60"/>
      <c r="I26" s="61"/>
    </row>
    <row r="27" spans="1:9">
      <c r="A27" s="57"/>
      <c r="B27" s="58"/>
      <c r="C27" s="59"/>
      <c r="D27" s="59"/>
      <c r="E27" s="59"/>
      <c r="F27" s="59"/>
      <c r="G27" s="59"/>
      <c r="H27" s="60"/>
      <c r="I27" s="61"/>
    </row>
    <row r="28" spans="1:9">
      <c r="A28" s="57"/>
      <c r="B28" s="58"/>
      <c r="C28" s="59"/>
      <c r="D28" s="59"/>
      <c r="E28" s="59"/>
      <c r="F28" s="59"/>
      <c r="G28" s="59"/>
      <c r="H28" s="60"/>
      <c r="I28" s="61"/>
    </row>
    <row r="29" spans="1:9">
      <c r="A29" s="57"/>
      <c r="B29" s="58"/>
      <c r="C29" s="59"/>
      <c r="D29" s="59"/>
      <c r="E29" s="59"/>
      <c r="F29" s="59"/>
      <c r="G29" s="59"/>
      <c r="H29" s="60"/>
      <c r="I29" s="61"/>
    </row>
    <row r="30" spans="1:9">
      <c r="A30" s="57"/>
      <c r="B30" s="58"/>
      <c r="C30" s="59"/>
      <c r="D30" s="59"/>
      <c r="E30" s="59"/>
      <c r="F30" s="59"/>
      <c r="G30" s="59"/>
      <c r="H30" s="60"/>
      <c r="I30" s="61"/>
    </row>
    <row r="31" spans="1:9">
      <c r="A31" s="57"/>
      <c r="B31" s="58"/>
      <c r="C31" s="59"/>
      <c r="D31" s="59"/>
      <c r="E31" s="59"/>
      <c r="F31" s="59"/>
      <c r="G31" s="59"/>
      <c r="H31" s="60"/>
      <c r="I31" s="61"/>
    </row>
    <row r="32" spans="1:9">
      <c r="A32" s="57"/>
      <c r="B32" s="58"/>
      <c r="C32" s="59"/>
      <c r="D32" s="59"/>
      <c r="E32" s="59"/>
      <c r="F32" s="59"/>
      <c r="G32" s="59"/>
      <c r="H32" s="60"/>
      <c r="I32" s="61"/>
    </row>
    <row r="33" spans="1:9">
      <c r="A33" s="57"/>
      <c r="B33" s="58"/>
      <c r="C33" s="59"/>
      <c r="D33" s="59"/>
      <c r="E33" s="59"/>
      <c r="F33" s="59"/>
      <c r="G33" s="59"/>
      <c r="H33" s="60"/>
      <c r="I33" s="61"/>
    </row>
    <row r="34" spans="1:9">
      <c r="A34" s="57"/>
      <c r="B34" s="58"/>
      <c r="C34" s="59"/>
      <c r="D34" s="59"/>
      <c r="E34" s="59"/>
      <c r="F34" s="59"/>
      <c r="G34" s="59"/>
      <c r="H34" s="60"/>
      <c r="I34" s="61"/>
    </row>
    <row r="35" spans="1:9">
      <c r="A35" s="57"/>
      <c r="B35" s="58"/>
      <c r="C35" s="59"/>
      <c r="D35" s="59"/>
      <c r="E35" s="59"/>
      <c r="F35" s="59"/>
      <c r="G35" s="59"/>
      <c r="H35" s="60"/>
      <c r="I35" s="61"/>
    </row>
    <row r="36" spans="1:9">
      <c r="A36" s="57"/>
      <c r="B36" s="58"/>
      <c r="C36" s="59"/>
      <c r="D36" s="59"/>
      <c r="E36" s="59"/>
      <c r="F36" s="59"/>
      <c r="G36" s="59"/>
      <c r="H36" s="60"/>
      <c r="I36" s="61"/>
    </row>
    <row r="37" spans="1:9">
      <c r="A37" s="57"/>
      <c r="B37" s="58"/>
      <c r="C37" s="59"/>
      <c r="D37" s="59"/>
      <c r="E37" s="59"/>
      <c r="F37" s="59"/>
      <c r="G37" s="59"/>
      <c r="H37" s="60"/>
      <c r="I37" s="61"/>
    </row>
    <row r="38" spans="1:9">
      <c r="A38" s="57"/>
      <c r="B38" s="58"/>
      <c r="C38" s="59"/>
      <c r="D38" s="59"/>
      <c r="E38" s="59"/>
      <c r="F38" s="59"/>
      <c r="G38" s="59"/>
      <c r="H38" s="60"/>
      <c r="I38" s="61"/>
    </row>
    <row r="39" spans="1:9">
      <c r="A39" s="57"/>
      <c r="B39" s="58"/>
      <c r="C39" s="59"/>
      <c r="D39" s="59"/>
      <c r="E39" s="59"/>
      <c r="F39" s="59"/>
      <c r="G39" s="59"/>
      <c r="H39" s="60"/>
      <c r="I39" s="61"/>
    </row>
    <row r="40" spans="1:9">
      <c r="A40" s="57"/>
      <c r="B40" s="58"/>
      <c r="C40" s="59"/>
      <c r="D40" s="59"/>
      <c r="E40" s="59"/>
      <c r="F40" s="59"/>
      <c r="G40" s="59"/>
      <c r="H40" s="60"/>
      <c r="I40" s="61"/>
    </row>
    <row r="41" spans="1:9">
      <c r="A41" s="57"/>
      <c r="B41" s="58"/>
      <c r="C41" s="59"/>
      <c r="D41" s="59"/>
      <c r="E41" s="59"/>
      <c r="F41" s="59"/>
      <c r="G41" s="59"/>
      <c r="H41" s="60"/>
      <c r="I41" s="61"/>
    </row>
    <row r="42" spans="1:9">
      <c r="A42" s="57"/>
      <c r="B42" s="58"/>
      <c r="C42" s="59"/>
      <c r="D42" s="59"/>
      <c r="E42" s="59"/>
      <c r="F42" s="59"/>
      <c r="G42" s="59"/>
      <c r="H42" s="60"/>
      <c r="I42" s="61"/>
    </row>
    <row r="43" spans="1:9">
      <c r="A43" s="57"/>
      <c r="B43" s="58"/>
      <c r="C43" s="59"/>
      <c r="D43" s="59"/>
      <c r="E43" s="59"/>
      <c r="F43" s="59"/>
      <c r="G43" s="59"/>
      <c r="H43" s="60"/>
      <c r="I43" s="61"/>
    </row>
    <row r="44" spans="1:9">
      <c r="A44" s="57"/>
      <c r="B44" s="58"/>
      <c r="C44" s="59"/>
      <c r="D44" s="59"/>
      <c r="E44" s="59"/>
      <c r="F44" s="59"/>
      <c r="G44" s="59"/>
      <c r="H44" s="60"/>
      <c r="I44" s="61"/>
    </row>
    <row r="45" spans="1:9">
      <c r="A45" s="57"/>
      <c r="B45" s="58"/>
      <c r="C45" s="59"/>
      <c r="D45" s="59"/>
      <c r="E45" s="59"/>
      <c r="F45" s="59"/>
      <c r="G45" s="59"/>
      <c r="H45" s="60"/>
      <c r="I45" s="61"/>
    </row>
    <row r="46" spans="1:9">
      <c r="A46" s="57"/>
      <c r="B46" s="58"/>
      <c r="C46" s="59"/>
      <c r="D46" s="59"/>
      <c r="E46" s="59"/>
      <c r="F46" s="59"/>
      <c r="G46" s="59"/>
      <c r="H46" s="60"/>
      <c r="I46" s="61"/>
    </row>
    <row r="47" spans="1:9">
      <c r="A47" s="57"/>
      <c r="B47" s="58"/>
      <c r="C47" s="59"/>
      <c r="D47" s="59"/>
      <c r="E47" s="59"/>
      <c r="F47" s="59"/>
      <c r="G47" s="59"/>
      <c r="H47" s="60"/>
      <c r="I47" s="61"/>
    </row>
    <row r="48" spans="1:9">
      <c r="A48" s="57"/>
      <c r="B48" s="58"/>
      <c r="C48" s="59"/>
      <c r="D48" s="59"/>
      <c r="E48" s="59"/>
      <c r="F48" s="59"/>
      <c r="G48" s="59"/>
      <c r="H48" s="60"/>
      <c r="I48" s="61"/>
    </row>
    <row r="49" spans="1:9">
      <c r="A49" s="57"/>
      <c r="B49" s="58"/>
      <c r="C49" s="59"/>
      <c r="D49" s="59"/>
      <c r="E49" s="59"/>
      <c r="F49" s="59"/>
      <c r="G49" s="59"/>
      <c r="H49" s="60"/>
      <c r="I49" s="61"/>
    </row>
    <row r="50" spans="1:9">
      <c r="A50" s="57"/>
      <c r="B50" s="58"/>
      <c r="C50" s="59"/>
      <c r="D50" s="59"/>
      <c r="E50" s="59"/>
      <c r="F50" s="59"/>
      <c r="G50" s="59"/>
      <c r="H50" s="60"/>
      <c r="I50" s="61"/>
    </row>
    <row r="51" spans="1:9">
      <c r="A51" s="57"/>
      <c r="B51" s="58"/>
      <c r="C51" s="59"/>
      <c r="D51" s="59"/>
      <c r="E51" s="59"/>
      <c r="F51" s="59"/>
      <c r="G51" s="59"/>
      <c r="H51" s="60"/>
      <c r="I51" s="61"/>
    </row>
    <row r="52" spans="1:9">
      <c r="A52" s="57"/>
      <c r="B52" s="58"/>
      <c r="C52" s="59"/>
      <c r="D52" s="59"/>
      <c r="E52" s="59"/>
      <c r="F52" s="59"/>
      <c r="G52" s="59"/>
      <c r="H52" s="60"/>
      <c r="I52" s="61"/>
    </row>
    <row r="53" spans="1:9">
      <c r="A53" s="57"/>
      <c r="B53" s="58"/>
      <c r="C53" s="59"/>
      <c r="D53" s="59"/>
      <c r="E53" s="59"/>
      <c r="F53" s="59"/>
      <c r="G53" s="59"/>
      <c r="H53" s="60"/>
      <c r="I53" s="61"/>
    </row>
    <row r="54" spans="1:9">
      <c r="A54" s="57"/>
      <c r="B54" s="58"/>
      <c r="C54" s="59"/>
      <c r="D54" s="59"/>
      <c r="E54" s="59"/>
      <c r="F54" s="59"/>
      <c r="G54" s="59"/>
      <c r="H54" s="60"/>
      <c r="I54" s="61"/>
    </row>
    <row r="55" spans="1:9">
      <c r="A55" s="57"/>
      <c r="B55" s="58"/>
      <c r="C55" s="59"/>
      <c r="D55" s="59"/>
      <c r="E55" s="59"/>
      <c r="F55" s="59"/>
      <c r="G55" s="59"/>
      <c r="H55" s="60"/>
      <c r="I55" s="61"/>
    </row>
    <row r="56" spans="1:9">
      <c r="A56" s="57"/>
      <c r="B56" s="58"/>
      <c r="C56" s="59"/>
      <c r="D56" s="59"/>
      <c r="E56" s="59"/>
      <c r="F56" s="59"/>
      <c r="G56" s="59"/>
      <c r="H56" s="60"/>
      <c r="I56" s="61"/>
    </row>
    <row r="57" spans="1:9">
      <c r="A57" s="57"/>
      <c r="B57" s="58"/>
      <c r="C57" s="59"/>
      <c r="D57" s="59"/>
      <c r="E57" s="59"/>
      <c r="F57" s="59"/>
      <c r="G57" s="59"/>
      <c r="H57" s="60"/>
      <c r="I57" s="61"/>
    </row>
    <row r="58" spans="1:9">
      <c r="A58" s="57"/>
      <c r="B58" s="58"/>
      <c r="C58" s="59"/>
      <c r="D58" s="59"/>
      <c r="E58" s="59"/>
      <c r="F58" s="59"/>
      <c r="G58" s="59"/>
      <c r="H58" s="60"/>
      <c r="I58" s="61"/>
    </row>
    <row r="59" spans="1:9">
      <c r="A59" s="57"/>
      <c r="B59" s="58"/>
      <c r="C59" s="59"/>
      <c r="D59" s="59"/>
      <c r="E59" s="59"/>
      <c r="F59" s="59"/>
      <c r="G59" s="59"/>
      <c r="H59" s="60"/>
      <c r="I59" s="61"/>
    </row>
    <row r="60" spans="1:9">
      <c r="A60" s="57"/>
      <c r="B60" s="58"/>
      <c r="C60" s="59"/>
      <c r="D60" s="59"/>
      <c r="E60" s="59"/>
      <c r="F60" s="59"/>
      <c r="G60" s="59"/>
      <c r="H60" s="60"/>
      <c r="I60" s="61"/>
    </row>
    <row r="61" spans="1:9">
      <c r="A61" s="57"/>
      <c r="B61" s="58"/>
      <c r="C61" s="59"/>
      <c r="D61" s="59"/>
      <c r="E61" s="59"/>
      <c r="F61" s="59"/>
      <c r="G61" s="59"/>
      <c r="H61" s="60"/>
      <c r="I61" s="61"/>
    </row>
    <row r="62" spans="1:9">
      <c r="A62" s="57"/>
      <c r="B62" s="58"/>
      <c r="C62" s="59"/>
      <c r="D62" s="59"/>
      <c r="E62" s="59"/>
      <c r="F62" s="59"/>
      <c r="G62" s="59"/>
      <c r="H62" s="60"/>
      <c r="I62" s="61"/>
    </row>
  </sheetData>
  <mergeCells count="10">
    <mergeCell ref="G1:G3"/>
    <mergeCell ref="H1:I1"/>
    <mergeCell ref="H2:H3"/>
    <mergeCell ref="I2:I3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D10" sqref="D10"/>
    </sheetView>
  </sheetViews>
  <sheetFormatPr defaultRowHeight="15"/>
  <cols>
    <col min="1" max="1" width="10.140625" style="21" customWidth="1"/>
    <col min="2" max="2" width="12.5703125" style="9" customWidth="1"/>
    <col min="3" max="3" width="14.7109375" style="9" customWidth="1"/>
    <col min="4" max="4" width="55.140625" style="9" customWidth="1"/>
    <col min="5" max="7" width="9.140625" style="9"/>
    <col min="8" max="10" width="9.140625" style="1"/>
    <col min="11" max="16384" width="9.140625" style="9"/>
  </cols>
  <sheetData>
    <row r="1" spans="1:13">
      <c r="A1" s="15" t="s">
        <v>45</v>
      </c>
      <c r="B1" s="16" t="s">
        <v>46</v>
      </c>
      <c r="C1" s="17"/>
      <c r="D1" s="18"/>
      <c r="M1" s="1"/>
    </row>
    <row r="2" spans="1:13">
      <c r="A2" s="19" t="s">
        <v>2</v>
      </c>
      <c r="B2" s="20"/>
      <c r="C2" s="20"/>
      <c r="D2" s="20"/>
      <c r="M2" s="1"/>
    </row>
    <row r="3" spans="1:13">
      <c r="B3" s="22" t="s">
        <v>17</v>
      </c>
      <c r="C3" s="22" t="s">
        <v>47</v>
      </c>
      <c r="M3" s="1"/>
    </row>
    <row r="4" spans="1:13">
      <c r="B4" s="23"/>
      <c r="C4" s="24" t="s">
        <v>12</v>
      </c>
      <c r="D4" s="9" t="s">
        <v>48</v>
      </c>
      <c r="M4" s="1"/>
    </row>
    <row r="5" spans="1:13">
      <c r="B5" s="23"/>
      <c r="C5" s="24" t="s">
        <v>13</v>
      </c>
      <c r="D5" s="24" t="s">
        <v>49</v>
      </c>
      <c r="M5" s="1"/>
    </row>
    <row r="6" spans="1:13">
      <c r="B6" s="22" t="s">
        <v>18</v>
      </c>
      <c r="C6" s="23" t="s">
        <v>50</v>
      </c>
      <c r="D6" s="24"/>
      <c r="M6" s="1"/>
    </row>
    <row r="7" spans="1:13">
      <c r="B7" s="23"/>
      <c r="C7" s="24" t="s">
        <v>14</v>
      </c>
      <c r="D7" s="24" t="s">
        <v>51</v>
      </c>
      <c r="M7" s="1"/>
    </row>
    <row r="8" spans="1:13">
      <c r="B8" s="22" t="s">
        <v>19</v>
      </c>
      <c r="C8" s="22" t="s">
        <v>52</v>
      </c>
      <c r="M8" s="1"/>
    </row>
    <row r="9" spans="1:13">
      <c r="A9" s="25"/>
      <c r="C9" s="26" t="s">
        <v>15</v>
      </c>
      <c r="D9" s="9" t="s">
        <v>74</v>
      </c>
      <c r="M9" s="1"/>
    </row>
    <row r="10" spans="1:13">
      <c r="A10" s="25"/>
      <c r="B10" s="23"/>
      <c r="C10" s="26" t="s">
        <v>16</v>
      </c>
      <c r="D10" s="9" t="s">
        <v>75</v>
      </c>
      <c r="M10" s="1"/>
    </row>
    <row r="11" spans="1:13">
      <c r="A11" s="19" t="s">
        <v>3</v>
      </c>
      <c r="B11" s="27"/>
      <c r="C11" s="28"/>
      <c r="D11" s="20"/>
      <c r="M11" s="1"/>
    </row>
    <row r="12" spans="1:13">
      <c r="B12" s="22" t="s">
        <v>22</v>
      </c>
      <c r="C12" s="22" t="s">
        <v>53</v>
      </c>
      <c r="M12" s="1"/>
    </row>
    <row r="13" spans="1:13">
      <c r="A13" s="25"/>
      <c r="B13" s="22"/>
      <c r="C13" s="24" t="s">
        <v>20</v>
      </c>
      <c r="D13" s="24" t="s">
        <v>54</v>
      </c>
      <c r="M13" s="1"/>
    </row>
    <row r="14" spans="1:13">
      <c r="A14" s="25"/>
      <c r="B14" s="22" t="s">
        <v>23</v>
      </c>
      <c r="C14" s="22" t="s">
        <v>55</v>
      </c>
      <c r="M14" s="1"/>
    </row>
    <row r="15" spans="1:13">
      <c r="A15" s="25"/>
      <c r="B15" s="22"/>
      <c r="C15" s="29" t="s">
        <v>21</v>
      </c>
      <c r="D15" s="29" t="s">
        <v>56</v>
      </c>
      <c r="M15" s="1"/>
    </row>
    <row r="16" spans="1:13">
      <c r="A16" s="19" t="s">
        <v>5</v>
      </c>
      <c r="B16" s="30"/>
      <c r="C16" s="31"/>
      <c r="D16" s="31"/>
      <c r="M16" s="1"/>
    </row>
    <row r="17" spans="1:13">
      <c r="B17" s="22" t="s">
        <v>27</v>
      </c>
      <c r="C17" s="22" t="s">
        <v>57</v>
      </c>
      <c r="M17" s="1"/>
    </row>
    <row r="18" spans="1:13">
      <c r="A18" s="25"/>
      <c r="B18" s="22"/>
      <c r="C18" s="24" t="s">
        <v>24</v>
      </c>
      <c r="D18" s="9" t="s">
        <v>58</v>
      </c>
      <c r="M18" s="1"/>
    </row>
    <row r="19" spans="1:13">
      <c r="A19" s="25"/>
      <c r="B19" s="22" t="s">
        <v>28</v>
      </c>
      <c r="C19" s="22" t="s">
        <v>59</v>
      </c>
      <c r="M19" s="1"/>
    </row>
    <row r="20" spans="1:13">
      <c r="A20" s="25"/>
      <c r="B20" s="22"/>
      <c r="C20" s="24" t="s">
        <v>25</v>
      </c>
      <c r="D20" s="24" t="s">
        <v>60</v>
      </c>
      <c r="M20" s="1"/>
    </row>
    <row r="21" spans="1:13">
      <c r="A21" s="25"/>
      <c r="B21" s="22" t="s">
        <v>29</v>
      </c>
      <c r="C21" s="22" t="s">
        <v>61</v>
      </c>
      <c r="M21" s="1"/>
    </row>
    <row r="22" spans="1:13">
      <c r="A22" s="25"/>
      <c r="B22" s="22"/>
      <c r="C22" s="24" t="s">
        <v>26</v>
      </c>
      <c r="D22" s="24" t="s">
        <v>62</v>
      </c>
      <c r="M22" s="1"/>
    </row>
    <row r="23" spans="1:13">
      <c r="A23" s="19" t="s">
        <v>7</v>
      </c>
      <c r="B23" s="30"/>
      <c r="C23" s="32"/>
      <c r="D23" s="32"/>
      <c r="M23" s="1"/>
    </row>
    <row r="24" spans="1:13">
      <c r="B24" s="22" t="s">
        <v>33</v>
      </c>
      <c r="C24" s="22" t="s">
        <v>63</v>
      </c>
      <c r="M24" s="1"/>
    </row>
    <row r="25" spans="1:13">
      <c r="A25" s="25"/>
      <c r="B25" s="22"/>
      <c r="C25" s="29" t="s">
        <v>30</v>
      </c>
      <c r="D25" s="29" t="s">
        <v>64</v>
      </c>
      <c r="M25" s="1"/>
    </row>
    <row r="26" spans="1:13">
      <c r="A26" s="25"/>
      <c r="B26" s="22" t="s">
        <v>34</v>
      </c>
      <c r="C26" s="22" t="s">
        <v>65</v>
      </c>
      <c r="M26" s="1"/>
    </row>
    <row r="27" spans="1:13">
      <c r="A27" s="25"/>
      <c r="B27" s="22"/>
      <c r="C27" s="29" t="s">
        <v>31</v>
      </c>
      <c r="D27" s="29" t="s">
        <v>66</v>
      </c>
      <c r="M27" s="1"/>
    </row>
    <row r="28" spans="1:13">
      <c r="A28" s="25"/>
      <c r="B28" s="22" t="s">
        <v>35</v>
      </c>
      <c r="C28" s="22" t="s">
        <v>67</v>
      </c>
      <c r="M28" s="1"/>
    </row>
    <row r="29" spans="1:13">
      <c r="A29" s="25"/>
      <c r="B29" s="22"/>
      <c r="C29" s="29" t="s">
        <v>32</v>
      </c>
      <c r="D29" s="29" t="s">
        <v>68</v>
      </c>
      <c r="M29" s="1"/>
    </row>
    <row r="30" spans="1:13">
      <c r="A30" s="19" t="s">
        <v>9</v>
      </c>
      <c r="B30" s="30"/>
      <c r="C30" s="31"/>
      <c r="D30" s="31"/>
      <c r="M30" s="1"/>
    </row>
    <row r="31" spans="1:13">
      <c r="B31" s="22" t="s">
        <v>39</v>
      </c>
      <c r="C31" s="22" t="s">
        <v>69</v>
      </c>
    </row>
    <row r="32" spans="1:13">
      <c r="A32" s="25"/>
      <c r="B32" s="22"/>
      <c r="C32" s="29" t="s">
        <v>36</v>
      </c>
      <c r="D32" s="29" t="s">
        <v>70</v>
      </c>
    </row>
    <row r="33" spans="1:9">
      <c r="A33" s="25"/>
      <c r="B33" s="22" t="s">
        <v>40</v>
      </c>
      <c r="C33" s="22" t="s">
        <v>71</v>
      </c>
    </row>
    <row r="34" spans="1:9">
      <c r="A34" s="25"/>
      <c r="B34" s="22" t="s">
        <v>41</v>
      </c>
      <c r="C34" s="23" t="s">
        <v>72</v>
      </c>
    </row>
    <row r="35" spans="1:9">
      <c r="A35" s="25"/>
      <c r="C35" s="29" t="s">
        <v>38</v>
      </c>
      <c r="D35" s="9" t="s">
        <v>73</v>
      </c>
    </row>
    <row r="36" spans="1:9">
      <c r="A36" s="25"/>
    </row>
    <row r="37" spans="1:9">
      <c r="A37" s="33"/>
      <c r="B37" s="34"/>
      <c r="C37" s="34"/>
    </row>
    <row r="38" spans="1:9">
      <c r="A38" s="25"/>
      <c r="B38" s="35"/>
      <c r="C38" s="35"/>
    </row>
    <row r="39" spans="1:9">
      <c r="A39" s="25"/>
      <c r="B39" s="35"/>
      <c r="C39" s="35"/>
    </row>
    <row r="44" spans="1:9">
      <c r="I4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Рейтинговая таблица организаций</vt:lpstr>
      <vt:lpstr>Лист1</vt:lpstr>
      <vt:lpstr>Лист3</vt:lpstr>
      <vt:lpstr>Лист2</vt:lpstr>
      <vt:lpstr>для таблиц</vt:lpstr>
      <vt:lpstr>ИТОГ</vt:lpstr>
      <vt:lpstr>описание</vt:lpstr>
    </vt:vector>
  </TitlesOfParts>
  <Company>ООО АктивМаркетинг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Гыук</cp:lastModifiedBy>
  <dcterms:created xsi:type="dcterms:W3CDTF">2019-06-09T22:16:24Z</dcterms:created>
  <dcterms:modified xsi:type="dcterms:W3CDTF">2020-09-03T04:26:03Z</dcterms:modified>
</cp:coreProperties>
</file>